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43" i="1"/>
  <c r="H43" s="1"/>
  <c r="B43"/>
  <c r="B44"/>
  <c r="F37"/>
  <c r="E38"/>
  <c r="E37"/>
  <c r="C37"/>
  <c r="B38"/>
  <c r="B37"/>
  <c r="B36"/>
  <c r="E36"/>
  <c r="G35"/>
  <c r="F35"/>
  <c r="E35" s="1"/>
  <c r="D35"/>
  <c r="D34" s="1"/>
  <c r="C35"/>
  <c r="B35" s="1"/>
  <c r="G34"/>
  <c r="F34"/>
  <c r="E34" s="1"/>
  <c r="C34"/>
  <c r="B34" s="1"/>
  <c r="C32"/>
  <c r="C31" s="1"/>
  <c r="D31"/>
  <c r="B22"/>
  <c r="G20"/>
  <c r="F20"/>
  <c r="D20"/>
  <c r="C20"/>
  <c r="E24"/>
  <c r="B24"/>
  <c r="G12"/>
  <c r="D12"/>
  <c r="H34" l="1"/>
  <c r="H38"/>
  <c r="H37"/>
  <c r="H36"/>
  <c r="H35"/>
  <c r="H24"/>
  <c r="B11"/>
  <c r="E42"/>
  <c r="B42"/>
  <c r="B41"/>
  <c r="C10"/>
  <c r="H42" l="1"/>
  <c r="B7"/>
  <c r="E44" l="1"/>
  <c r="E41"/>
  <c r="E40"/>
  <c r="B40"/>
  <c r="B39" s="1"/>
  <c r="E33"/>
  <c r="B33"/>
  <c r="G27"/>
  <c r="D27"/>
  <c r="B30"/>
  <c r="E30"/>
  <c r="B29"/>
  <c r="E29"/>
  <c r="E28"/>
  <c r="B28"/>
  <c r="B23"/>
  <c r="E23"/>
  <c r="E22"/>
  <c r="E25"/>
  <c r="B25"/>
  <c r="B20" s="1"/>
  <c r="E17"/>
  <c r="B19"/>
  <c r="B17"/>
  <c r="F13"/>
  <c r="C13"/>
  <c r="C12" s="1"/>
  <c r="B14"/>
  <c r="F10"/>
  <c r="E10" s="1"/>
  <c r="H9"/>
  <c r="H8"/>
  <c r="B9"/>
  <c r="B8"/>
  <c r="E14"/>
  <c r="E11"/>
  <c r="E9"/>
  <c r="E8"/>
  <c r="E7"/>
  <c r="H7"/>
  <c r="E39" l="1"/>
  <c r="E20"/>
  <c r="H20" s="1"/>
  <c r="E13"/>
  <c r="E12" s="1"/>
  <c r="F12"/>
  <c r="E27"/>
  <c r="B27"/>
  <c r="H44" l="1"/>
  <c r="H41"/>
  <c r="H40"/>
  <c r="G39"/>
  <c r="F39"/>
  <c r="D39"/>
  <c r="C39"/>
  <c r="H33"/>
  <c r="F32"/>
  <c r="F31" s="1"/>
  <c r="E32"/>
  <c r="E31" s="1"/>
  <c r="B32"/>
  <c r="B31" s="1"/>
  <c r="H31" s="1"/>
  <c r="H30"/>
  <c r="H29"/>
  <c r="H28"/>
  <c r="F27"/>
  <c r="F26" s="1"/>
  <c r="E26"/>
  <c r="C27"/>
  <c r="C26" s="1"/>
  <c r="B26"/>
  <c r="G26"/>
  <c r="D26"/>
  <c r="H25"/>
  <c r="H23"/>
  <c r="H22"/>
  <c r="G21"/>
  <c r="F21"/>
  <c r="E21"/>
  <c r="C21"/>
  <c r="B21"/>
  <c r="H19"/>
  <c r="G18"/>
  <c r="F18"/>
  <c r="E18"/>
  <c r="D18"/>
  <c r="C18"/>
  <c r="B18"/>
  <c r="H17"/>
  <c r="G16"/>
  <c r="F16"/>
  <c r="E16"/>
  <c r="D16"/>
  <c r="C16"/>
  <c r="B16"/>
  <c r="G15"/>
  <c r="H14"/>
  <c r="B13"/>
  <c r="H11"/>
  <c r="G10"/>
  <c r="D10"/>
  <c r="B10"/>
  <c r="G6"/>
  <c r="F6"/>
  <c r="F5" s="1"/>
  <c r="E6"/>
  <c r="D6"/>
  <c r="C6"/>
  <c r="B6"/>
  <c r="B45" l="1"/>
  <c r="G5"/>
  <c r="G45" s="1"/>
  <c r="C15"/>
  <c r="B15"/>
  <c r="H13"/>
  <c r="B12"/>
  <c r="H12" s="1"/>
  <c r="D5"/>
  <c r="D15"/>
  <c r="F15"/>
  <c r="E15" s="1"/>
  <c r="B5"/>
  <c r="H39"/>
  <c r="H32"/>
  <c r="H27"/>
  <c r="H21"/>
  <c r="H18"/>
  <c r="H16"/>
  <c r="C5"/>
  <c r="C45" s="1"/>
  <c r="H6"/>
  <c r="E5"/>
  <c r="E45" s="1"/>
  <c r="H26"/>
  <c r="D45" l="1"/>
  <c r="H15"/>
  <c r="F45"/>
  <c r="H5"/>
  <c r="H45" l="1"/>
</calcChain>
</file>

<file path=xl/sharedStrings.xml><?xml version="1.0" encoding="utf-8"?>
<sst xmlns="http://schemas.openxmlformats.org/spreadsheetml/2006/main" count="69" uniqueCount="51">
  <si>
    <t>Наименование программ, подпрограмм, мероприятий.</t>
  </si>
  <si>
    <t>Всего план, в т.ч.</t>
  </si>
  <si>
    <t>Всего факт  в т.ч.</t>
  </si>
  <si>
    <t>% вып</t>
  </si>
  <si>
    <r>
      <rPr>
        <sz val="12"/>
        <color rgb="FF000000"/>
        <rFont val="Times New Roman"/>
        <family val="1"/>
        <charset val="204"/>
      </rPr>
      <t>местный</t>
    </r>
    <r>
      <rPr>
        <b/>
        <sz val="12"/>
        <color rgb="FF000000"/>
        <rFont val="Times New Roman"/>
        <family val="1"/>
        <charset val="204"/>
      </rPr>
      <t xml:space="preserve">  </t>
    </r>
    <r>
      <rPr>
        <sz val="12"/>
        <color rgb="FF000000"/>
        <rFont val="Times New Roman"/>
        <family val="1"/>
        <charset val="204"/>
      </rPr>
      <t>бюджет</t>
    </r>
  </si>
  <si>
    <t>областной бюджет</t>
  </si>
  <si>
    <t>Всего расходов:</t>
  </si>
  <si>
    <t>1.Муниципальная программа Порздневского сельского поселения «Совершенствование управления муниципальными финансами»</t>
  </si>
  <si>
    <t xml:space="preserve">1.1.3.Межбюджетные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заключёнными соглашениями </t>
  </si>
  <si>
    <t xml:space="preserve"> </t>
  </si>
  <si>
    <t>5. Муниципальная программа Порздневского сельского поселения «Культура Порздневского сельского поселения»</t>
  </si>
  <si>
    <t xml:space="preserve">5.1. Подпрограмма «Обеспечение деятельности учреждений культуры» муниципальной программы Порздневского сельского поселения «Культура Порздневского сельского поселения»  </t>
  </si>
  <si>
    <t>6. Муниципальная программа Порздневского сельского поселения «Социальная поддержка граждан Порздневского сельского поселения»</t>
  </si>
  <si>
    <t>Непрограммные направления деятельности органов  местного самоуправления администрации  Порздневского сельского поселения.</t>
  </si>
  <si>
    <t xml:space="preserve">Выполнение других обязательств.  Расходы на оплату членских взносов в Совет муниципальных образований Ивановской области </t>
  </si>
  <si>
    <t>Осуществление первичного воинского учета на территориях, где отсутствуют военные комиссариаты</t>
  </si>
  <si>
    <t>Сумма, факт  руб.</t>
  </si>
  <si>
    <t>Сумма, план  руб.</t>
  </si>
  <si>
    <t xml:space="preserve">Расходы на исполнение судебных актов </t>
  </si>
  <si>
    <t>2.Муниципальная программа Порздневского сельского поселения «Обеспечение пожарной безопасности граждан на территории   Порздневского сельского поселения»</t>
  </si>
  <si>
    <t>3. Муниципальная программа Порздневского сельского поселения «Организация  дорожной деятельности и транспортных услуг в границах поселения»</t>
  </si>
  <si>
    <t xml:space="preserve">3.1.Подпрограмма «Создание условий для предоставления транспортных услуг населению» </t>
  </si>
  <si>
    <t xml:space="preserve">2.2.Подпрограмма «Развитие пожарной безопасности  Порздневского сельского поселения»  </t>
  </si>
  <si>
    <t xml:space="preserve">1.1.Подпрограмма «Обеспечение деятельности органов местного самоуправления     администрации Порздневского сельского поселения»  </t>
  </si>
  <si>
    <t xml:space="preserve">1.2. Подпрограмма «Обеспечение финансирования непредвиденных расходов»  </t>
  </si>
  <si>
    <t xml:space="preserve">3.1.1. Осуществление части полномочий по созданию  условий  для  предоставления  транспортных услуг населению и организация транспортного обслуживания населения в границах  поселений Лухского муниципального района    </t>
  </si>
  <si>
    <t xml:space="preserve">2.2.1.Реализация мероприятий по обеспечению пожарной безопасности  </t>
  </si>
  <si>
    <t>1.1.1.Обеспечение деятельности органов местного самоуправления  .</t>
  </si>
  <si>
    <t xml:space="preserve">1.1.2. Глава   местной администрации </t>
  </si>
  <si>
    <t xml:space="preserve">1.2.1.Резервные фонды местных администраций  </t>
  </si>
  <si>
    <t xml:space="preserve">3.2. Подпрограмма «Ремонт и содержание дорог Порздневского сельского поселения»  </t>
  </si>
  <si>
    <t xml:space="preserve">3.2.1. Осуществление части полномочий по дорожной деятельности в отношении автомобильных дорог местного значения  в границах Лухского муниципального района, включая населённые пункты, в части расчистки дорог от снега в зимний период </t>
  </si>
  <si>
    <t>4. Муниципальная программа Порздневского сельского поселения «Благоустройство  и содержание имущества поселения»</t>
  </si>
  <si>
    <t xml:space="preserve">4.3. Подпрограмма «Благоустройство населенных пунктов поселения»   </t>
  </si>
  <si>
    <t xml:space="preserve">4.3.1. Уличное освещение  </t>
  </si>
  <si>
    <t xml:space="preserve">4.3.2. Осуществление части полномочий по организации ритуальных услуг и содержанию мест захоронения на территории поселения </t>
  </si>
  <si>
    <t>4.3.4 Работы по благоустройству территории в рамках подпрограммы «Благоустройство населенных пунктов поселения»</t>
  </si>
  <si>
    <t>4.3.3.Осуществление части полномочий по участию в организации деятельности по сбору (в том числе раздельному сбору ) и транспортированию твёрдых коммунальных отходов на территории поселения.</t>
  </si>
  <si>
    <t xml:space="preserve">5.1.1. Обеспечение деятельности подведомственных учреждений культуры  </t>
  </si>
  <si>
    <t>5.1.2. Софинансирование субсидии на поэтапное доведение средней 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</si>
  <si>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5.1.3.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</si>
  <si>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 xml:space="preserve">6.1. Подпрограмма «Выплаты ежемесячного пенсионного обеспечения, ежемесячной доплаты к трудовой пенсии по старости отдельным категориям граждан»  </t>
  </si>
  <si>
    <t xml:space="preserve">6.1.1 Доплаты к пенсиям муниципальных служащих  </t>
  </si>
  <si>
    <t>7.Муниципальная программа Порздневского сельского поселения «Содействие в развитии сельскохозяйственного производства  и малого  предпринимательства»</t>
  </si>
  <si>
    <t xml:space="preserve">7.1. Подпрограмма «Содействие в развитии сельскохозяйственного производства» </t>
  </si>
  <si>
    <t xml:space="preserve">7.1.1.Расходы на мероприятия  по проведению смотров-конкурсов  </t>
  </si>
  <si>
    <t>8. Муниципальная программа Порздневского сельского поселения «Развитие физической культуры и спорта в поселении»</t>
  </si>
  <si>
    <t xml:space="preserve">8.1.1. Мероприятия в области физической культуры и спорта по работе с детьми и молодежью </t>
  </si>
  <si>
    <t xml:space="preserve">Возмещение стоимости гарантированного перечня услуг на погребение </t>
  </si>
  <si>
    <t>Софинансирование мероприятий по отлову и содержанию безнадзорных животных в соответствии с заключенными соглашениями</t>
  </si>
  <si>
    <t>Расходы бюджета Порздневского сельского поселения Лухского муниципального района  за 2017год ( в разрезе программного планирования)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</si>
</sst>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i/>
      <sz val="14"/>
      <name val="Times New Roman"/>
      <family val="1"/>
      <charset val="204"/>
    </font>
    <font>
      <i/>
      <sz val="12"/>
      <name val="Arial Cyr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5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6" xfId="0" applyFont="1" applyBorder="1" applyAlignment="1">
      <alignment wrapText="1"/>
    </xf>
    <xf numFmtId="164" fontId="3" fillId="0" borderId="5" xfId="0" applyNumberFormat="1" applyFont="1" applyBorder="1" applyAlignment="1"/>
    <xf numFmtId="0" fontId="11" fillId="0" borderId="3" xfId="0" applyFont="1" applyBorder="1" applyAlignment="1">
      <alignment vertical="top" wrapText="1"/>
    </xf>
    <xf numFmtId="0" fontId="8" fillId="0" borderId="3" xfId="0" applyFont="1" applyBorder="1" applyAlignment="1">
      <alignment wrapText="1"/>
    </xf>
    <xf numFmtId="0" fontId="13" fillId="0" borderId="3" xfId="0" applyFont="1" applyBorder="1" applyAlignment="1">
      <alignment horizontal="justify" vertical="top"/>
    </xf>
    <xf numFmtId="0" fontId="3" fillId="0" borderId="3" xfId="0" applyFont="1" applyBorder="1"/>
    <xf numFmtId="0" fontId="13" fillId="0" borderId="3" xfId="0" applyFont="1" applyBorder="1" applyAlignment="1">
      <alignment horizontal="justify"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3" fillId="2" borderId="3" xfId="1" applyFont="1" applyFill="1" applyBorder="1" applyAlignment="1">
      <alignment vertical="top" wrapText="1"/>
    </xf>
    <xf numFmtId="0" fontId="11" fillId="0" borderId="3" xfId="0" applyFont="1" applyBorder="1" applyAlignment="1">
      <alignment horizontal="left" vertical="top" wrapText="1"/>
    </xf>
    <xf numFmtId="0" fontId="13" fillId="0" borderId="0" xfId="0" applyFont="1" applyAlignment="1">
      <alignment horizontal="justify" vertical="top"/>
    </xf>
    <xf numFmtId="0" fontId="16" fillId="0" borderId="3" xfId="0" applyFont="1" applyBorder="1" applyAlignment="1">
      <alignment vertical="top" wrapText="1"/>
    </xf>
    <xf numFmtId="0" fontId="13" fillId="2" borderId="3" xfId="1" applyFont="1" applyFill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64" fontId="3" fillId="0" borderId="3" xfId="0" applyNumberFormat="1" applyFont="1" applyBorder="1" applyAlignment="1"/>
    <xf numFmtId="0" fontId="9" fillId="0" borderId="0" xfId="0" applyFont="1" applyAlignment="1">
      <alignment horizontal="right" vertical="top"/>
    </xf>
    <xf numFmtId="164" fontId="10" fillId="0" borderId="0" xfId="0" applyNumberFormat="1" applyFont="1" applyBorder="1" applyAlignment="1"/>
    <xf numFmtId="0" fontId="3" fillId="0" borderId="0" xfId="0" applyFont="1" applyAlignment="1">
      <alignment vertical="top"/>
    </xf>
    <xf numFmtId="0" fontId="11" fillId="0" borderId="3" xfId="0" applyFont="1" applyBorder="1" applyAlignment="1">
      <alignment horizontal="justify" vertical="top"/>
    </xf>
    <xf numFmtId="0" fontId="18" fillId="0" borderId="3" xfId="0" applyFont="1" applyBorder="1" applyAlignment="1">
      <alignment wrapText="1"/>
    </xf>
    <xf numFmtId="0" fontId="16" fillId="0" borderId="3" xfId="0" applyFont="1" applyBorder="1" applyAlignment="1">
      <alignment horizontal="justify" vertical="top"/>
    </xf>
    <xf numFmtId="164" fontId="12" fillId="0" borderId="5" xfId="0" applyNumberFormat="1" applyFont="1" applyBorder="1" applyAlignment="1"/>
    <xf numFmtId="0" fontId="12" fillId="0" borderId="0" xfId="0" applyFont="1"/>
    <xf numFmtId="0" fontId="2" fillId="0" borderId="3" xfId="0" applyFont="1" applyBorder="1" applyAlignment="1">
      <alignment horizontal="justify" vertical="top"/>
    </xf>
    <xf numFmtId="164" fontId="10" fillId="0" borderId="5" xfId="0" applyNumberFormat="1" applyFont="1" applyBorder="1" applyAlignment="1"/>
    <xf numFmtId="0" fontId="10" fillId="0" borderId="0" xfId="0" applyFont="1"/>
    <xf numFmtId="0" fontId="11" fillId="2" borderId="7" xfId="1" applyFont="1" applyFill="1" applyBorder="1" applyAlignment="1">
      <alignment vertical="top" wrapText="1"/>
    </xf>
    <xf numFmtId="0" fontId="2" fillId="2" borderId="3" xfId="1" applyNumberFormat="1" applyFont="1" applyFill="1" applyBorder="1" applyAlignment="1">
      <alignment horizontal="left" vertical="top" wrapText="1"/>
    </xf>
    <xf numFmtId="0" fontId="11" fillId="2" borderId="3" xfId="1" applyNumberFormat="1" applyFont="1" applyFill="1" applyBorder="1" applyAlignment="1">
      <alignment horizontal="left" vertical="top" wrapText="1"/>
    </xf>
    <xf numFmtId="43" fontId="8" fillId="0" borderId="6" xfId="2" applyFont="1" applyBorder="1" applyAlignment="1">
      <alignment wrapText="1"/>
    </xf>
    <xf numFmtId="43" fontId="18" fillId="0" borderId="3" xfId="2" applyFont="1" applyBorder="1" applyAlignment="1">
      <alignment wrapText="1"/>
    </xf>
    <xf numFmtId="43" fontId="3" fillId="0" borderId="3" xfId="2" applyFont="1" applyBorder="1"/>
    <xf numFmtId="43" fontId="14" fillId="0" borderId="3" xfId="2" applyFont="1" applyBorder="1" applyAlignment="1">
      <alignment wrapText="1"/>
    </xf>
    <xf numFmtId="43" fontId="8" fillId="0" borderId="3" xfId="2" applyFont="1" applyBorder="1" applyAlignment="1">
      <alignment wrapText="1"/>
    </xf>
    <xf numFmtId="43" fontId="17" fillId="0" borderId="3" xfId="2" applyFont="1" applyBorder="1" applyAlignment="1">
      <alignment wrapText="1"/>
    </xf>
    <xf numFmtId="43" fontId="8" fillId="0" borderId="8" xfId="2" applyFont="1" applyBorder="1" applyAlignment="1">
      <alignment wrapText="1"/>
    </xf>
    <xf numFmtId="43" fontId="14" fillId="0" borderId="2" xfId="2" applyFont="1" applyBorder="1" applyAlignment="1">
      <alignment wrapText="1"/>
    </xf>
    <xf numFmtId="43" fontId="17" fillId="0" borderId="6" xfId="2" applyFont="1" applyBorder="1" applyAlignment="1">
      <alignment wrapText="1"/>
    </xf>
    <xf numFmtId="43" fontId="10" fillId="0" borderId="3" xfId="2" applyFont="1" applyBorder="1"/>
    <xf numFmtId="43" fontId="8" fillId="0" borderId="2" xfId="2" applyFont="1" applyBorder="1" applyAlignment="1">
      <alignment wrapText="1"/>
    </xf>
    <xf numFmtId="43" fontId="8" fillId="0" borderId="5" xfId="2" applyFont="1" applyBorder="1" applyAlignment="1">
      <alignment wrapText="1"/>
    </xf>
    <xf numFmtId="14" fontId="15" fillId="0" borderId="3" xfId="0" applyNumberFormat="1" applyFont="1" applyBorder="1" applyAlignment="1">
      <alignment vertical="top" wrapText="1"/>
    </xf>
    <xf numFmtId="43" fontId="9" fillId="0" borderId="2" xfId="2" applyFont="1" applyBorder="1" applyAlignment="1">
      <alignment wrapText="1"/>
    </xf>
    <xf numFmtId="164" fontId="19" fillId="0" borderId="5" xfId="0" applyNumberFormat="1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</cellXfs>
  <cellStyles count="3">
    <cellStyle name="Обычный" xfId="0" builtinId="0"/>
    <cellStyle name="Обычный 3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topLeftCell="A40" zoomScale="75" zoomScaleNormal="75" workbookViewId="0">
      <selection activeCell="A47" sqref="A47"/>
    </sheetView>
  </sheetViews>
  <sheetFormatPr defaultRowHeight="15"/>
  <cols>
    <col min="1" max="1" width="84" style="26" customWidth="1"/>
    <col min="2" max="2" width="21.140625" style="2" customWidth="1"/>
    <col min="3" max="3" width="20.42578125" style="1" customWidth="1"/>
    <col min="4" max="4" width="17.140625" style="1" customWidth="1"/>
    <col min="5" max="5" width="21.140625" style="1" customWidth="1"/>
    <col min="6" max="6" width="20.7109375" style="1" customWidth="1"/>
    <col min="7" max="7" width="17" style="1" customWidth="1"/>
    <col min="8" max="8" width="11" style="2" customWidth="1"/>
    <col min="9" max="16384" width="9.140625" style="1"/>
  </cols>
  <sheetData>
    <row r="1" spans="1:8" ht="15" customHeight="1">
      <c r="A1" s="55" t="s">
        <v>50</v>
      </c>
      <c r="B1" s="55"/>
      <c r="C1" s="55"/>
      <c r="D1" s="55"/>
      <c r="E1" s="55"/>
    </row>
    <row r="2" spans="1:8" ht="31.5" customHeight="1" thickBot="1">
      <c r="A2" s="55"/>
      <c r="B2" s="55"/>
      <c r="C2" s="55"/>
      <c r="D2" s="55"/>
      <c r="E2" s="55"/>
    </row>
    <row r="3" spans="1:8" ht="37.5" customHeight="1">
      <c r="A3" s="56" t="s">
        <v>0</v>
      </c>
      <c r="B3" s="58" t="s">
        <v>1</v>
      </c>
      <c r="C3" s="60" t="s">
        <v>17</v>
      </c>
      <c r="D3" s="60"/>
      <c r="E3" s="61" t="s">
        <v>2</v>
      </c>
      <c r="F3" s="60" t="s">
        <v>16</v>
      </c>
      <c r="G3" s="60"/>
      <c r="H3" s="53" t="s">
        <v>3</v>
      </c>
    </row>
    <row r="4" spans="1:8" ht="46.5" customHeight="1">
      <c r="A4" s="57"/>
      <c r="B4" s="59"/>
      <c r="C4" s="3" t="s">
        <v>4</v>
      </c>
      <c r="D4" s="4" t="s">
        <v>5</v>
      </c>
      <c r="E4" s="62"/>
      <c r="F4" s="3" t="s">
        <v>4</v>
      </c>
      <c r="G4" s="4" t="s">
        <v>5</v>
      </c>
      <c r="H4" s="54"/>
    </row>
    <row r="5" spans="1:8" ht="56.25">
      <c r="A5" s="5" t="s">
        <v>7</v>
      </c>
      <c r="B5" s="38">
        <f t="shared" ref="B5:G5" si="0">SUM(B6,B10)</f>
        <v>2982300</v>
      </c>
      <c r="C5" s="38">
        <f t="shared" si="0"/>
        <v>2982300</v>
      </c>
      <c r="D5" s="6">
        <f t="shared" si="0"/>
        <v>0</v>
      </c>
      <c r="E5" s="38">
        <f t="shared" si="0"/>
        <v>2927838.98</v>
      </c>
      <c r="F5" s="38">
        <f t="shared" si="0"/>
        <v>2927838.98</v>
      </c>
      <c r="G5" s="6">
        <f t="shared" si="0"/>
        <v>0</v>
      </c>
      <c r="H5" s="7">
        <f>E5/B5*100</f>
        <v>98.173858431412</v>
      </c>
    </row>
    <row r="6" spans="1:8" ht="58.5" customHeight="1">
      <c r="A6" s="8" t="s">
        <v>23</v>
      </c>
      <c r="B6" s="39">
        <f t="shared" ref="B6:G6" si="1">SUM(B7:B9)</f>
        <v>2932300</v>
      </c>
      <c r="C6" s="39">
        <f t="shared" si="1"/>
        <v>2932300</v>
      </c>
      <c r="D6" s="28">
        <f t="shared" si="1"/>
        <v>0</v>
      </c>
      <c r="E6" s="39">
        <f t="shared" si="1"/>
        <v>2927838.98</v>
      </c>
      <c r="F6" s="39">
        <f>SUM(F7:F9)</f>
        <v>2927838.98</v>
      </c>
      <c r="G6" s="28">
        <f t="shared" si="1"/>
        <v>0</v>
      </c>
      <c r="H6" s="7">
        <f t="shared" ref="H6:H45" si="2">E6/B6*100</f>
        <v>99.847866180131632</v>
      </c>
    </row>
    <row r="7" spans="1:8" ht="27.75" customHeight="1">
      <c r="A7" s="10" t="s">
        <v>27</v>
      </c>
      <c r="B7" s="43">
        <f>SUM(C7)</f>
        <v>2316347</v>
      </c>
      <c r="C7" s="41">
        <v>2316347</v>
      </c>
      <c r="D7" s="11"/>
      <c r="E7" s="43">
        <f t="shared" ref="E7:E15" si="3">SUM(F7)</f>
        <v>2311886.91</v>
      </c>
      <c r="F7" s="40">
        <v>2311886.91</v>
      </c>
      <c r="G7" s="11"/>
      <c r="H7" s="7">
        <f>SUM(F7/C7*100)</f>
        <v>99.807451560582251</v>
      </c>
    </row>
    <row r="8" spans="1:8" ht="18.75">
      <c r="A8" s="10" t="s">
        <v>28</v>
      </c>
      <c r="B8" s="43">
        <f>SUM(C8)</f>
        <v>568709</v>
      </c>
      <c r="C8" s="41">
        <v>568709</v>
      </c>
      <c r="D8" s="11"/>
      <c r="E8" s="43">
        <f t="shared" si="3"/>
        <v>568708.06999999995</v>
      </c>
      <c r="F8" s="41">
        <v>568708.06999999995</v>
      </c>
      <c r="G8" s="11"/>
      <c r="H8" s="7">
        <f>SUM(F8/C8*100)</f>
        <v>99.999836471728059</v>
      </c>
    </row>
    <row r="9" spans="1:8" ht="75">
      <c r="A9" s="10" t="s">
        <v>8</v>
      </c>
      <c r="B9" s="43">
        <f>SUM(C9)</f>
        <v>47244</v>
      </c>
      <c r="C9" s="41">
        <v>47244</v>
      </c>
      <c r="D9" s="11"/>
      <c r="E9" s="43">
        <f t="shared" si="3"/>
        <v>47244</v>
      </c>
      <c r="F9" s="40">
        <v>47244</v>
      </c>
      <c r="G9" s="11"/>
      <c r="H9" s="7">
        <f>SUM(F9/C9*100)</f>
        <v>100</v>
      </c>
    </row>
    <row r="10" spans="1:8" ht="44.25" customHeight="1">
      <c r="A10" s="27" t="s">
        <v>24</v>
      </c>
      <c r="B10" s="39">
        <f>SUM(C10)</f>
        <v>50000</v>
      </c>
      <c r="C10" s="39">
        <f t="shared" ref="C10:G10" si="4">SUM(C11)</f>
        <v>50000</v>
      </c>
      <c r="D10" s="28">
        <f t="shared" si="4"/>
        <v>0</v>
      </c>
      <c r="E10" s="39">
        <f t="shared" si="3"/>
        <v>0</v>
      </c>
      <c r="F10" s="39">
        <f>SUM(F11)</f>
        <v>0</v>
      </c>
      <c r="G10" s="28">
        <f t="shared" si="4"/>
        <v>0</v>
      </c>
      <c r="H10" s="7"/>
    </row>
    <row r="11" spans="1:8" ht="39" customHeight="1">
      <c r="A11" s="12" t="s">
        <v>29</v>
      </c>
      <c r="B11" s="43">
        <f>SUM(C11)</f>
        <v>50000</v>
      </c>
      <c r="C11" s="41">
        <v>50000</v>
      </c>
      <c r="D11" s="11"/>
      <c r="E11" s="46">
        <f t="shared" si="3"/>
        <v>0</v>
      </c>
      <c r="F11" s="40">
        <v>0</v>
      </c>
      <c r="G11" s="11"/>
      <c r="H11" s="7">
        <f t="shared" si="2"/>
        <v>0</v>
      </c>
    </row>
    <row r="12" spans="1:8" s="34" customFormat="1" ht="56.25">
      <c r="A12" s="32" t="s">
        <v>19</v>
      </c>
      <c r="B12" s="42">
        <f t="shared" ref="B12:G12" si="5">SUM(B13, )</f>
        <v>515632</v>
      </c>
      <c r="C12" s="42">
        <f t="shared" si="5"/>
        <v>515632</v>
      </c>
      <c r="D12" s="42">
        <f t="shared" si="5"/>
        <v>0</v>
      </c>
      <c r="E12" s="42">
        <f t="shared" si="5"/>
        <v>493830.86</v>
      </c>
      <c r="F12" s="42">
        <f t="shared" si="5"/>
        <v>493830.86</v>
      </c>
      <c r="G12" s="42">
        <f t="shared" si="5"/>
        <v>0</v>
      </c>
      <c r="H12" s="33">
        <f t="shared" si="2"/>
        <v>95.771957520091846</v>
      </c>
    </row>
    <row r="13" spans="1:8" s="31" customFormat="1" ht="48.75" customHeight="1">
      <c r="A13" s="29" t="s">
        <v>22</v>
      </c>
      <c r="B13" s="39">
        <f t="shared" ref="B13" si="6">SUM(B14)</f>
        <v>515632</v>
      </c>
      <c r="C13" s="39">
        <f>SUM(C14)</f>
        <v>515632</v>
      </c>
      <c r="D13" s="28" t="s">
        <v>9</v>
      </c>
      <c r="E13" s="39">
        <f t="shared" si="3"/>
        <v>493830.86</v>
      </c>
      <c r="F13" s="39">
        <f>SUM(F14)</f>
        <v>493830.86</v>
      </c>
      <c r="G13" s="28" t="s">
        <v>9</v>
      </c>
      <c r="H13" s="30">
        <f t="shared" si="2"/>
        <v>95.771957520091846</v>
      </c>
    </row>
    <row r="14" spans="1:8" ht="35.25" customHeight="1">
      <c r="A14" s="14" t="s">
        <v>26</v>
      </c>
      <c r="B14" s="43">
        <f>SUM(C14)</f>
        <v>515632</v>
      </c>
      <c r="C14" s="43">
        <v>515632</v>
      </c>
      <c r="D14" s="11" t="s">
        <v>9</v>
      </c>
      <c r="E14" s="43">
        <f t="shared" si="3"/>
        <v>493830.86</v>
      </c>
      <c r="F14" s="40">
        <v>493830.86</v>
      </c>
      <c r="G14" s="11" t="s">
        <v>9</v>
      </c>
      <c r="H14" s="7">
        <f t="shared" si="2"/>
        <v>95.771957520091846</v>
      </c>
    </row>
    <row r="15" spans="1:8" s="34" customFormat="1" ht="56.25">
      <c r="A15" s="32" t="s">
        <v>20</v>
      </c>
      <c r="B15" s="42">
        <f t="shared" ref="B15:G15" si="7">SUM(B16,B18)</f>
        <v>601555</v>
      </c>
      <c r="C15" s="42">
        <f t="shared" si="7"/>
        <v>601555</v>
      </c>
      <c r="D15" s="9">
        <f t="shared" si="7"/>
        <v>0</v>
      </c>
      <c r="E15" s="42">
        <f t="shared" si="3"/>
        <v>601555</v>
      </c>
      <c r="F15" s="42">
        <f t="shared" si="7"/>
        <v>601555</v>
      </c>
      <c r="G15" s="9">
        <f t="shared" si="7"/>
        <v>0</v>
      </c>
      <c r="H15" s="33">
        <f t="shared" si="2"/>
        <v>100</v>
      </c>
    </row>
    <row r="16" spans="1:8" s="31" customFormat="1" ht="45.75" customHeight="1">
      <c r="A16" s="13" t="s">
        <v>21</v>
      </c>
      <c r="B16" s="39">
        <f t="shared" ref="B16:G16" si="8">SUM(B17)</f>
        <v>180000</v>
      </c>
      <c r="C16" s="39">
        <f t="shared" si="8"/>
        <v>180000</v>
      </c>
      <c r="D16" s="28">
        <f t="shared" si="8"/>
        <v>0</v>
      </c>
      <c r="E16" s="39">
        <f t="shared" si="8"/>
        <v>180000</v>
      </c>
      <c r="F16" s="39">
        <f t="shared" si="8"/>
        <v>180000</v>
      </c>
      <c r="G16" s="28">
        <f t="shared" si="8"/>
        <v>0</v>
      </c>
      <c r="H16" s="30">
        <f t="shared" si="2"/>
        <v>100</v>
      </c>
    </row>
    <row r="17" spans="1:8" ht="75">
      <c r="A17" s="10" t="s">
        <v>25</v>
      </c>
      <c r="B17" s="43">
        <f>SUM(C17)</f>
        <v>180000</v>
      </c>
      <c r="C17" s="45">
        <v>180000</v>
      </c>
      <c r="D17" s="11"/>
      <c r="E17" s="43">
        <f>SUM(F17)</f>
        <v>180000</v>
      </c>
      <c r="F17" s="40">
        <v>180000</v>
      </c>
      <c r="G17" s="11"/>
      <c r="H17" s="7">
        <f t="shared" si="2"/>
        <v>100</v>
      </c>
    </row>
    <row r="18" spans="1:8" s="31" customFormat="1" ht="37.5">
      <c r="A18" s="8" t="s">
        <v>30</v>
      </c>
      <c r="B18" s="39">
        <f t="shared" ref="B18:G18" si="9">SUM(B19:B19)</f>
        <v>421555</v>
      </c>
      <c r="C18" s="39">
        <f t="shared" si="9"/>
        <v>421555</v>
      </c>
      <c r="D18" s="28">
        <f t="shared" si="9"/>
        <v>0</v>
      </c>
      <c r="E18" s="39">
        <f t="shared" si="9"/>
        <v>221.095</v>
      </c>
      <c r="F18" s="39">
        <f t="shared" si="9"/>
        <v>421555</v>
      </c>
      <c r="G18" s="28">
        <f t="shared" si="9"/>
        <v>0</v>
      </c>
      <c r="H18" s="30">
        <f t="shared" si="2"/>
        <v>5.2447486093155103E-2</v>
      </c>
    </row>
    <row r="19" spans="1:8" ht="75">
      <c r="A19" s="15" t="s">
        <v>31</v>
      </c>
      <c r="B19" s="43">
        <f>SUM(C19)</f>
        <v>421555</v>
      </c>
      <c r="C19" s="45">
        <v>421555</v>
      </c>
      <c r="D19" s="11"/>
      <c r="E19" s="43">
        <v>221.095</v>
      </c>
      <c r="F19" s="40">
        <v>421555</v>
      </c>
      <c r="G19" s="11"/>
      <c r="H19" s="7">
        <f t="shared" si="2"/>
        <v>5.2447486093155103E-2</v>
      </c>
    </row>
    <row r="20" spans="1:8" s="34" customFormat="1" ht="56.25">
      <c r="A20" s="21" t="s">
        <v>32</v>
      </c>
      <c r="B20" s="42">
        <f t="shared" ref="B20:G20" si="10">SUM(B22,B23,B24,B25)</f>
        <v>2104284</v>
      </c>
      <c r="C20" s="42">
        <f t="shared" si="10"/>
        <v>2104284</v>
      </c>
      <c r="D20" s="42">
        <f t="shared" si="10"/>
        <v>0</v>
      </c>
      <c r="E20" s="42">
        <f t="shared" si="10"/>
        <v>2076030.6099999999</v>
      </c>
      <c r="F20" s="42">
        <f t="shared" si="10"/>
        <v>2076030.6099999999</v>
      </c>
      <c r="G20" s="42">
        <f t="shared" si="10"/>
        <v>0</v>
      </c>
      <c r="H20" s="33">
        <f t="shared" si="2"/>
        <v>98.657339503603112</v>
      </c>
    </row>
    <row r="21" spans="1:8" ht="27" customHeight="1">
      <c r="A21" s="17" t="s">
        <v>33</v>
      </c>
      <c r="B21" s="39">
        <f t="shared" ref="B21:G21" si="11">SUM(B22:B25)</f>
        <v>2104284</v>
      </c>
      <c r="C21" s="39">
        <f t="shared" si="11"/>
        <v>2104284</v>
      </c>
      <c r="D21" s="28" t="s">
        <v>9</v>
      </c>
      <c r="E21" s="39">
        <f t="shared" si="11"/>
        <v>2076030.6099999999</v>
      </c>
      <c r="F21" s="39">
        <f t="shared" si="11"/>
        <v>2076030.6099999999</v>
      </c>
      <c r="G21" s="9">
        <f t="shared" si="11"/>
        <v>0</v>
      </c>
      <c r="H21" s="7">
        <f t="shared" si="2"/>
        <v>98.657339503603112</v>
      </c>
    </row>
    <row r="22" spans="1:8" ht="18.75">
      <c r="A22" s="16" t="s">
        <v>34</v>
      </c>
      <c r="B22" s="43">
        <f>C22</f>
        <v>414718</v>
      </c>
      <c r="C22" s="45">
        <v>414718</v>
      </c>
      <c r="D22" s="11"/>
      <c r="E22" s="43">
        <f>SUM(F22)</f>
        <v>396703.2</v>
      </c>
      <c r="F22" s="40">
        <v>396703.2</v>
      </c>
      <c r="G22" s="11"/>
      <c r="H22" s="7">
        <f t="shared" si="2"/>
        <v>95.656132600948112</v>
      </c>
    </row>
    <row r="23" spans="1:8" ht="37.5">
      <c r="A23" s="16" t="s">
        <v>35</v>
      </c>
      <c r="B23" s="43">
        <f>SUM(C23)</f>
        <v>7000</v>
      </c>
      <c r="C23" s="45">
        <v>7000</v>
      </c>
      <c r="D23" s="11"/>
      <c r="E23" s="43">
        <f>SUM(F23)</f>
        <v>7000</v>
      </c>
      <c r="F23" s="40">
        <v>7000</v>
      </c>
      <c r="G23" s="11"/>
      <c r="H23" s="7">
        <f t="shared" si="2"/>
        <v>100</v>
      </c>
    </row>
    <row r="24" spans="1:8" ht="75">
      <c r="A24" s="16" t="s">
        <v>37</v>
      </c>
      <c r="B24" s="43">
        <f>SUM(C24)</f>
        <v>3000</v>
      </c>
      <c r="C24" s="45">
        <v>3000</v>
      </c>
      <c r="D24" s="11"/>
      <c r="E24" s="43">
        <f>SUM(F24)</f>
        <v>3000</v>
      </c>
      <c r="F24" s="40">
        <v>3000</v>
      </c>
      <c r="G24" s="11"/>
      <c r="H24" s="7">
        <f t="shared" si="2"/>
        <v>100</v>
      </c>
    </row>
    <row r="25" spans="1:8" ht="38.25" customHeight="1">
      <c r="A25" s="15" t="s">
        <v>36</v>
      </c>
      <c r="B25" s="43">
        <f>SUM(C25)</f>
        <v>1679566</v>
      </c>
      <c r="C25" s="45">
        <v>1679566</v>
      </c>
      <c r="D25" s="11"/>
      <c r="E25" s="43">
        <f>SUM(F25)</f>
        <v>1669327.41</v>
      </c>
      <c r="F25" s="40">
        <v>1669327.41</v>
      </c>
      <c r="G25" s="11"/>
      <c r="H25" s="7">
        <f t="shared" si="2"/>
        <v>99.390402639729544</v>
      </c>
    </row>
    <row r="26" spans="1:8" ht="38.25" customHeight="1">
      <c r="A26" s="32" t="s">
        <v>10</v>
      </c>
      <c r="B26" s="42">
        <f t="shared" ref="B26:G26" si="12">SUM(B27)</f>
        <v>3992891</v>
      </c>
      <c r="C26" s="42">
        <f t="shared" si="12"/>
        <v>3349368</v>
      </c>
      <c r="D26" s="42">
        <f t="shared" si="12"/>
        <v>643523</v>
      </c>
      <c r="E26" s="42">
        <f t="shared" si="12"/>
        <v>3992891</v>
      </c>
      <c r="F26" s="42">
        <f t="shared" si="12"/>
        <v>3349368</v>
      </c>
      <c r="G26" s="42">
        <f t="shared" si="12"/>
        <v>643523</v>
      </c>
      <c r="H26" s="33">
        <f t="shared" si="2"/>
        <v>100</v>
      </c>
    </row>
    <row r="27" spans="1:8" s="31" customFormat="1" ht="56.25">
      <c r="A27" s="35" t="s">
        <v>11</v>
      </c>
      <c r="B27" s="39">
        <f>SUM(B28:B30)</f>
        <v>3992891</v>
      </c>
      <c r="C27" s="39">
        <f t="shared" ref="C27:F27" si="13">SUM(C28:C30)</f>
        <v>3349368</v>
      </c>
      <c r="D27" s="39">
        <f>SUM(D28:D30)</f>
        <v>643523</v>
      </c>
      <c r="E27" s="39">
        <f>SUM(E28:E30)</f>
        <v>3992891</v>
      </c>
      <c r="F27" s="39">
        <f t="shared" si="13"/>
        <v>3349368</v>
      </c>
      <c r="G27" s="39">
        <f>SUM(G28:G30)</f>
        <v>643523</v>
      </c>
      <c r="H27" s="30">
        <f t="shared" si="2"/>
        <v>100</v>
      </c>
    </row>
    <row r="28" spans="1:8" ht="37.5">
      <c r="A28" s="18" t="s">
        <v>38</v>
      </c>
      <c r="B28" s="43">
        <f>SUM(C28)</f>
        <v>3073572</v>
      </c>
      <c r="C28" s="43">
        <v>3073572</v>
      </c>
      <c r="D28" s="11" t="s">
        <v>9</v>
      </c>
      <c r="E28" s="43">
        <f>SUM(F28)</f>
        <v>3073572</v>
      </c>
      <c r="F28" s="43">
        <v>3073572</v>
      </c>
      <c r="G28" s="11" t="s">
        <v>9</v>
      </c>
      <c r="H28" s="7">
        <f t="shared" si="2"/>
        <v>100</v>
      </c>
    </row>
    <row r="29" spans="1:8" ht="75">
      <c r="A29" s="15" t="s">
        <v>39</v>
      </c>
      <c r="B29" s="43">
        <f>SUM(C29)</f>
        <v>275796</v>
      </c>
      <c r="C29" s="43">
        <v>275796</v>
      </c>
      <c r="D29" s="11" t="s">
        <v>9</v>
      </c>
      <c r="E29" s="43">
        <f>SUM(F29)</f>
        <v>275796</v>
      </c>
      <c r="F29" s="43">
        <v>275796</v>
      </c>
      <c r="G29" s="11" t="s">
        <v>9</v>
      </c>
      <c r="H29" s="7">
        <f t="shared" si="2"/>
        <v>100</v>
      </c>
    </row>
    <row r="30" spans="1:8" ht="75">
      <c r="A30" s="20" t="s">
        <v>40</v>
      </c>
      <c r="B30" s="43">
        <f>SUM(D30)</f>
        <v>643523</v>
      </c>
      <c r="C30" s="45" t="s">
        <v>9</v>
      </c>
      <c r="D30" s="43">
        <v>643523</v>
      </c>
      <c r="E30" s="43">
        <f>SUM(G30)</f>
        <v>643523</v>
      </c>
      <c r="F30" s="40" t="s">
        <v>9</v>
      </c>
      <c r="G30" s="43">
        <v>643523</v>
      </c>
      <c r="H30" s="7">
        <f t="shared" si="2"/>
        <v>100</v>
      </c>
    </row>
    <row r="31" spans="1:8" s="34" customFormat="1" ht="56.25">
      <c r="A31" s="36" t="s">
        <v>12</v>
      </c>
      <c r="B31" s="42">
        <f>SUM(B32, )</f>
        <v>182048</v>
      </c>
      <c r="C31" s="42">
        <f>SUM(C32, )</f>
        <v>182048</v>
      </c>
      <c r="D31" s="42">
        <f>SUM(D32, )</f>
        <v>0</v>
      </c>
      <c r="E31" s="42">
        <f>SUM(E32, )</f>
        <v>182041.62</v>
      </c>
      <c r="F31" s="42">
        <f>SUM(F32, )</f>
        <v>182041.62</v>
      </c>
      <c r="G31" s="42">
        <v>0</v>
      </c>
      <c r="H31" s="33">
        <f t="shared" si="2"/>
        <v>99.996495429776758</v>
      </c>
    </row>
    <row r="32" spans="1:8" s="31" customFormat="1" ht="56.25">
      <c r="A32" s="37" t="s">
        <v>41</v>
      </c>
      <c r="B32" s="39">
        <f t="shared" ref="B32:F32" si="14">SUM(B33)</f>
        <v>182048</v>
      </c>
      <c r="C32" s="39">
        <f t="shared" si="14"/>
        <v>182048</v>
      </c>
      <c r="D32" s="39" t="s">
        <v>9</v>
      </c>
      <c r="E32" s="39">
        <f t="shared" si="14"/>
        <v>182041.62</v>
      </c>
      <c r="F32" s="39">
        <f t="shared" si="14"/>
        <v>182041.62</v>
      </c>
      <c r="G32" s="39" t="s">
        <v>9</v>
      </c>
      <c r="H32" s="30">
        <f t="shared" si="2"/>
        <v>99.996495429776758</v>
      </c>
    </row>
    <row r="33" spans="1:8" ht="38.25" customHeight="1">
      <c r="A33" s="15" t="s">
        <v>42</v>
      </c>
      <c r="B33" s="43">
        <f t="shared" ref="B33:B38" si="15">SUM(C33)</f>
        <v>182048</v>
      </c>
      <c r="C33" s="45">
        <v>182048</v>
      </c>
      <c r="D33" s="40"/>
      <c r="E33" s="43">
        <f t="shared" ref="E33:E38" si="16">SUM(F33)</f>
        <v>182041.62</v>
      </c>
      <c r="F33" s="40">
        <v>182041.62</v>
      </c>
      <c r="G33" s="40"/>
      <c r="H33" s="7">
        <f t="shared" si="2"/>
        <v>99.996495429776758</v>
      </c>
    </row>
    <row r="34" spans="1:8" ht="64.5" customHeight="1">
      <c r="A34" s="21" t="s">
        <v>43</v>
      </c>
      <c r="B34" s="42">
        <f t="shared" si="15"/>
        <v>20000</v>
      </c>
      <c r="C34" s="42">
        <f>SUM(C35)</f>
        <v>20000</v>
      </c>
      <c r="D34" s="42">
        <f>SUM(D35)</f>
        <v>0</v>
      </c>
      <c r="E34" s="42">
        <f t="shared" si="16"/>
        <v>20000</v>
      </c>
      <c r="F34" s="42">
        <f>SUM(F35)</f>
        <v>20000</v>
      </c>
      <c r="G34" s="42">
        <f>SUM(G35)</f>
        <v>0</v>
      </c>
      <c r="H34" s="33">
        <f t="shared" si="2"/>
        <v>100</v>
      </c>
    </row>
    <row r="35" spans="1:8" ht="38.25" customHeight="1">
      <c r="A35" s="19" t="s">
        <v>44</v>
      </c>
      <c r="B35" s="39">
        <f t="shared" si="15"/>
        <v>20000</v>
      </c>
      <c r="C35" s="39">
        <f>SUM(C36)</f>
        <v>20000</v>
      </c>
      <c r="D35" s="39">
        <f>SUM(D36)</f>
        <v>0</v>
      </c>
      <c r="E35" s="39">
        <f t="shared" si="16"/>
        <v>20000</v>
      </c>
      <c r="F35" s="39">
        <f>SUM(F36)</f>
        <v>20000</v>
      </c>
      <c r="G35" s="39">
        <f>SUM(G36)</f>
        <v>0</v>
      </c>
      <c r="H35" s="52">
        <f t="shared" si="2"/>
        <v>100</v>
      </c>
    </row>
    <row r="36" spans="1:8" ht="38.25" customHeight="1">
      <c r="A36" s="15" t="s">
        <v>45</v>
      </c>
      <c r="B36" s="43">
        <f t="shared" si="15"/>
        <v>20000</v>
      </c>
      <c r="C36" s="45">
        <v>20000</v>
      </c>
      <c r="D36" s="40"/>
      <c r="E36" s="43">
        <f t="shared" si="16"/>
        <v>20000</v>
      </c>
      <c r="F36" s="40">
        <v>20000</v>
      </c>
      <c r="G36" s="40"/>
      <c r="H36" s="7">
        <f t="shared" si="2"/>
        <v>100</v>
      </c>
    </row>
    <row r="37" spans="1:8" ht="38.25" customHeight="1">
      <c r="A37" s="21" t="s">
        <v>46</v>
      </c>
      <c r="B37" s="42">
        <f t="shared" si="15"/>
        <v>15000</v>
      </c>
      <c r="C37" s="51">
        <f>SUM(C38)</f>
        <v>15000</v>
      </c>
      <c r="D37" s="47"/>
      <c r="E37" s="42">
        <f t="shared" si="16"/>
        <v>15000</v>
      </c>
      <c r="F37" s="47">
        <f>SUM(F38)</f>
        <v>15000</v>
      </c>
      <c r="G37" s="40"/>
      <c r="H37" s="33">
        <f t="shared" si="2"/>
        <v>100</v>
      </c>
    </row>
    <row r="38" spans="1:8" ht="38.25" customHeight="1">
      <c r="A38" s="50" t="s">
        <v>47</v>
      </c>
      <c r="B38" s="43">
        <f t="shared" si="15"/>
        <v>15000</v>
      </c>
      <c r="C38" s="45">
        <v>15000</v>
      </c>
      <c r="D38" s="40"/>
      <c r="E38" s="43">
        <f t="shared" si="16"/>
        <v>15000</v>
      </c>
      <c r="F38" s="40">
        <v>15000</v>
      </c>
      <c r="G38" s="40"/>
      <c r="H38" s="7">
        <f t="shared" si="2"/>
        <v>100</v>
      </c>
    </row>
    <row r="39" spans="1:8" ht="56.25">
      <c r="A39" s="22" t="s">
        <v>13</v>
      </c>
      <c r="B39" s="49">
        <f>SUM(B40:B44)</f>
        <v>110839</v>
      </c>
      <c r="C39" s="42">
        <f t="shared" ref="C39:G39" si="17">SUM(C40:C44)</f>
        <v>49839</v>
      </c>
      <c r="D39" s="42">
        <f t="shared" si="17"/>
        <v>61000</v>
      </c>
      <c r="E39" s="42">
        <f>SUM(E40:E44)</f>
        <v>79268</v>
      </c>
      <c r="F39" s="42">
        <f t="shared" si="17"/>
        <v>18268</v>
      </c>
      <c r="G39" s="42">
        <f t="shared" si="17"/>
        <v>61000</v>
      </c>
      <c r="H39" s="33">
        <f t="shared" si="2"/>
        <v>71.516343525293451</v>
      </c>
    </row>
    <row r="40" spans="1:8" ht="37.5">
      <c r="A40" s="15" t="s">
        <v>14</v>
      </c>
      <c r="B40" s="42">
        <f>SUM(C40)</f>
        <v>4200</v>
      </c>
      <c r="C40" s="43">
        <v>4200</v>
      </c>
      <c r="D40" s="40" t="s">
        <v>9</v>
      </c>
      <c r="E40" s="42">
        <f>SUM(F40)</f>
        <v>4130</v>
      </c>
      <c r="F40" s="43">
        <v>4130</v>
      </c>
      <c r="G40" s="40" t="s">
        <v>9</v>
      </c>
      <c r="H40" s="7">
        <f t="shared" si="2"/>
        <v>98.333333333333329</v>
      </c>
    </row>
    <row r="41" spans="1:8" ht="37.5">
      <c r="A41" s="15" t="s">
        <v>48</v>
      </c>
      <c r="B41" s="42">
        <f>SUM(C41)</f>
        <v>4138</v>
      </c>
      <c r="C41" s="43">
        <v>4138</v>
      </c>
      <c r="D41" s="40"/>
      <c r="E41" s="42">
        <f>SUM(F41)</f>
        <v>4138</v>
      </c>
      <c r="F41" s="43">
        <v>4138</v>
      </c>
      <c r="G41" s="40"/>
      <c r="H41" s="7">
        <f t="shared" si="2"/>
        <v>100</v>
      </c>
    </row>
    <row r="42" spans="1:8" ht="18.75">
      <c r="A42" s="15" t="s">
        <v>18</v>
      </c>
      <c r="B42" s="48">
        <f>SUM(C42)</f>
        <v>31501</v>
      </c>
      <c r="C42" s="43">
        <v>31501</v>
      </c>
      <c r="D42" s="40"/>
      <c r="E42" s="42">
        <f>SUM(F42)</f>
        <v>0</v>
      </c>
      <c r="F42" s="43">
        <v>0</v>
      </c>
      <c r="G42" s="40"/>
      <c r="H42" s="7">
        <f t="shared" si="2"/>
        <v>0</v>
      </c>
    </row>
    <row r="43" spans="1:8" ht="56.25">
      <c r="A43" s="15" t="s">
        <v>49</v>
      </c>
      <c r="B43" s="48">
        <f>SUM(C43)</f>
        <v>10000</v>
      </c>
      <c r="C43" s="43">
        <v>10000</v>
      </c>
      <c r="D43" s="40"/>
      <c r="E43" s="42">
        <f>SUM(F43)</f>
        <v>10000</v>
      </c>
      <c r="F43" s="43">
        <v>10000</v>
      </c>
      <c r="G43" s="40"/>
      <c r="H43" s="7">
        <f t="shared" si="2"/>
        <v>100</v>
      </c>
    </row>
    <row r="44" spans="1:8" ht="37.5">
      <c r="A44" s="15" t="s">
        <v>15</v>
      </c>
      <c r="B44" s="48">
        <f>SUM(D44)</f>
        <v>61000</v>
      </c>
      <c r="C44" s="41" t="s">
        <v>9</v>
      </c>
      <c r="D44" s="43">
        <v>61000</v>
      </c>
      <c r="E44" s="42">
        <f>SUM(G44)</f>
        <v>61000</v>
      </c>
      <c r="F44" s="40" t="s">
        <v>9</v>
      </c>
      <c r="G44" s="43">
        <v>61000</v>
      </c>
      <c r="H44" s="23">
        <f t="shared" si="2"/>
        <v>100</v>
      </c>
    </row>
    <row r="45" spans="1:8" ht="18.75">
      <c r="A45" s="24" t="s">
        <v>6</v>
      </c>
      <c r="B45" s="44">
        <f>SUM(B5,B12,B15,B20+B34+B37,B26+B31+B39)</f>
        <v>10524549</v>
      </c>
      <c r="C45" s="44">
        <f>SUM(C5,C12,C15,C20,C26+C31+C39)</f>
        <v>9785026</v>
      </c>
      <c r="D45" s="44">
        <f>SUM(D5,D12,D15,D20,D26+D31+D39)</f>
        <v>704523</v>
      </c>
      <c r="E45" s="44">
        <f>SUM(E5,E12,E15,E20+E34+E37,E26+E31+E39)</f>
        <v>10388456.07</v>
      </c>
      <c r="F45" s="44">
        <f>SUM(F5,F12,F15,F20,F26+F31+F39)</f>
        <v>9648933.0700000003</v>
      </c>
      <c r="G45" s="44">
        <f>SUM(G5,G12,G15,G20,G26+G31+G39)</f>
        <v>704523</v>
      </c>
      <c r="H45" s="25">
        <f t="shared" si="2"/>
        <v>98.706900124651426</v>
      </c>
    </row>
  </sheetData>
  <mergeCells count="7">
    <mergeCell ref="H3:H4"/>
    <mergeCell ref="A1:E2"/>
    <mergeCell ref="A3:A4"/>
    <mergeCell ref="B3:B4"/>
    <mergeCell ref="C3:D3"/>
    <mergeCell ref="E3:E4"/>
    <mergeCell ref="F3:G3"/>
  </mergeCells>
  <pageMargins left="0.31496062992125984" right="0.31496062992125984" top="1.1417322834645669" bottom="0.35433070866141736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2018-08-17T06:05:26Z</dcterms:modified>
</cp:coreProperties>
</file>