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00" windowHeight="1200" activeTab="0"/>
  </bookViews>
  <sheets>
    <sheet name="40204810800000000151" sheetId="1" r:id="rId1"/>
  </sheets>
  <definedNames>
    <definedName name="_xlnm.Print_Titles" localSheetId="0">'40204810800000000151'!$5:$5</definedName>
  </definedNames>
  <calcPr fullCalcOnLoad="1"/>
</workbook>
</file>

<file path=xl/sharedStrings.xml><?xml version="1.0" encoding="utf-8"?>
<sst xmlns="http://schemas.openxmlformats.org/spreadsheetml/2006/main" count="160" uniqueCount="100">
  <si>
    <t>Единица измерения: руб.</t>
  </si>
  <si>
    <t>#Н/Д</t>
  </si>
  <si>
    <t>Разд.</t>
  </si>
  <si>
    <t>Ц.ст.</t>
  </si>
  <si>
    <t>000</t>
  </si>
  <si>
    <t>0102</t>
  </si>
  <si>
    <t>0110100020</t>
  </si>
  <si>
    <t>0104</t>
  </si>
  <si>
    <t>0110100010</t>
  </si>
  <si>
    <t>0111</t>
  </si>
  <si>
    <t>0120120010</t>
  </si>
  <si>
    <t>0113</t>
  </si>
  <si>
    <t>0110100030</t>
  </si>
  <si>
    <t>4090090010</t>
  </si>
  <si>
    <t>0203</t>
  </si>
  <si>
    <t>4090051180</t>
  </si>
  <si>
    <t>0310</t>
  </si>
  <si>
    <t>0220100050</t>
  </si>
  <si>
    <t>0408</t>
  </si>
  <si>
    <t>0310100060</t>
  </si>
  <si>
    <t>0409</t>
  </si>
  <si>
    <t>0320160010</t>
  </si>
  <si>
    <t>0503</t>
  </si>
  <si>
    <t>0430100100</t>
  </si>
  <si>
    <t>0430100120</t>
  </si>
  <si>
    <t>0801</t>
  </si>
  <si>
    <t>0510100130</t>
  </si>
  <si>
    <t>0510180340</t>
  </si>
  <si>
    <t>1001</t>
  </si>
  <si>
    <t>0610100150</t>
  </si>
  <si>
    <t>Структура расходной части бюджета</t>
  </si>
  <si>
    <t xml:space="preserve">Исполнено за 2015 год  </t>
  </si>
  <si>
    <t>Исполнение  плана</t>
  </si>
  <si>
    <t>Наименование</t>
  </si>
  <si>
    <t>Расходы бюджета всего</t>
  </si>
  <si>
    <t xml:space="preserve">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</si>
  <si>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</si>
  <si>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</si>
  <si>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</si>
  <si>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</si>
  <si>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</si>
  <si>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</si>
  <si>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</si>
  <si>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</t>
  </si>
  <si>
    <t>Социальная политика</t>
  </si>
  <si>
    <t>1000</t>
  </si>
  <si>
    <t xml:space="preserve">Доплаты к пенсиям муниципальных служащих </t>
  </si>
  <si>
    <t>Обеспечение деятельности подведомственных учреждений культуры</t>
  </si>
  <si>
    <t>Уличное освещение</t>
  </si>
  <si>
    <t>Работы по благоустройству территории</t>
  </si>
  <si>
    <t>Осуществление первичного воинского учета</t>
  </si>
  <si>
    <t>Реализация мероприятий по обеспечению пожарной безопасности</t>
  </si>
  <si>
    <t xml:space="preserve">Резервный фонд </t>
  </si>
  <si>
    <t>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</si>
  <si>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 xml:space="preserve">Расходы на оплату членских взносов в Совет муниципальных образований Ивановской области </t>
  </si>
  <si>
    <t>Глава муниципального образования</t>
  </si>
  <si>
    <t>Обеспечение деятельности органов местного самоуправления</t>
  </si>
  <si>
    <t>0100</t>
  </si>
  <si>
    <t>0200</t>
  </si>
  <si>
    <t>0300</t>
  </si>
  <si>
    <t>Исполнение плана</t>
  </si>
  <si>
    <t>0405</t>
  </si>
  <si>
    <t>0710100170</t>
  </si>
  <si>
    <t xml:space="preserve">Расходы на мероприятия  по проведению смотров-конкурсов (Сельское хозяйство) </t>
  </si>
  <si>
    <t>0430160030</t>
  </si>
  <si>
    <t>0430160040</t>
  </si>
  <si>
    <t>11000</t>
  </si>
  <si>
    <t>Физическая культура и спорт</t>
  </si>
  <si>
    <t xml:space="preserve">Мероприятия в области физической культуры и спорта по работе с детьми и молодежью </t>
  </si>
  <si>
    <t>1105</t>
  </si>
  <si>
    <t>0810100180</t>
  </si>
  <si>
    <t>4090090030</t>
  </si>
  <si>
    <t xml:space="preserve">Расходы на исполнение судебных актов </t>
  </si>
  <si>
    <t>0502</t>
  </si>
  <si>
    <t>0430160050</t>
  </si>
  <si>
    <t>Осуществление части полномочий по дорожной деятельности в отношении автомобильных дорог местного значения  в границах Лухского муниципального района, включая населённые пункты, в части расчистки дорог от снега в зимний период и текущего ремонта в соответствии с законодательством РФ</t>
  </si>
  <si>
    <t xml:space="preserve"> Осуществление части полномочий по созданию  условий  для  предоставления  транспортных услуг населению и организация транспортного обслуживания населения в границах  поселений Лухского муниципального района</t>
  </si>
  <si>
    <t xml:space="preserve">Осуществление части полномочий по организации в границах   поселения водоснабжения населения в пределах полномочий, установленных законодательством Российской Федерации </t>
  </si>
  <si>
    <t xml:space="preserve">Осуществление части полномочий по участию в организации деятельности по сбору (в том числе раздельному сбору ) и транспортированию твёрдых коммунальных отходов на территории поселения. </t>
  </si>
  <si>
    <t xml:space="preserve">Осуществление части полномочий по организации ритуальных услуг и содержанию мест захоронения на территории поселения  </t>
  </si>
  <si>
    <t>05101S0340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</si>
  <si>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</si>
  <si>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</si>
  <si>
    <t>0107</t>
  </si>
  <si>
    <t xml:space="preserve">Проведение выборов в представительные органы муниципального образования  </t>
  </si>
  <si>
    <t>4090090020</t>
  </si>
  <si>
    <t>Образование</t>
  </si>
  <si>
    <t>0700</t>
  </si>
  <si>
    <t>0800</t>
  </si>
  <si>
    <t xml:space="preserve">Организация временного трудоустройства и проведение   общественных работ  в рамках молодежной политики  </t>
  </si>
  <si>
    <t>0707</t>
  </si>
  <si>
    <t>0910100190</t>
  </si>
  <si>
    <t>Утверждено на 2021 год</t>
  </si>
  <si>
    <t>Темп роста 2021 г. к 2020 г.</t>
  </si>
  <si>
    <t>Порздневского сельского поселения за 1полугодие 2020 год</t>
  </si>
  <si>
    <t xml:space="preserve">Расходы на проведение кадастровых работ в отношении неиспользуемых земель из состава земель сельскохозяйственного назначения </t>
  </si>
  <si>
    <t xml:space="preserve">                                                                Порздневского сельского поселения за 1 полугодие 2021 года</t>
  </si>
  <si>
    <t xml:space="preserve">Исполнено за  1 полугодие 2021 год  </t>
  </si>
  <si>
    <t xml:space="preserve">Исполнено за  1 полугодие 2020 год  </t>
  </si>
  <si>
    <t>07201S700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</si>
</sst>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\$#,##0_);\(\$#,##0\)"/>
    <numFmt numFmtId="181" formatCode="_(\$#,##0_);[Red]\(\$#,##0\)"/>
    <numFmt numFmtId="182" formatCode="_(\$#,##0.00_);\(\$#,##0.00\)"/>
    <numFmt numFmtId="183" formatCode="_(\$#,##0.00_);[Red]\(\$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000000"/>
    <numFmt numFmtId="189" formatCode="_(* #,##0.000_);_(* \(#,##0.0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49" fontId="31" fillId="0" borderId="2">
      <alignment horizontal="left" vertical="top" wrapText="1" indent="2"/>
      <protection/>
    </xf>
    <xf numFmtId="49" fontId="31" fillId="0" borderId="2">
      <alignment horizontal="center" vertical="top" shrinkToFit="1"/>
      <protection/>
    </xf>
    <xf numFmtId="4" fontId="31" fillId="0" borderId="2">
      <alignment horizontal="right" vertical="top" shrinkToFit="1"/>
      <protection/>
    </xf>
    <xf numFmtId="10" fontId="31" fillId="0" borderId="2">
      <alignment horizontal="right" vertical="top" shrinkToFit="1"/>
      <protection/>
    </xf>
    <xf numFmtId="0" fontId="31" fillId="20" borderId="3">
      <alignment shrinkToFit="1"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10" fontId="33" fillId="21" borderId="2">
      <alignment horizontal="right" vertical="top" shrinkToFit="1"/>
      <protection/>
    </xf>
    <xf numFmtId="0" fontId="31" fillId="20" borderId="4">
      <alignment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" fontId="33" fillId="22" borderId="2">
      <alignment horizontal="right" vertical="top" shrinkToFit="1"/>
      <protection/>
    </xf>
    <xf numFmtId="10" fontId="33" fillId="22" borderId="2">
      <alignment horizontal="right" vertical="top" shrinkToFit="1"/>
      <protection/>
    </xf>
    <xf numFmtId="0" fontId="31" fillId="20" borderId="3">
      <alignment horizontal="center"/>
      <protection/>
    </xf>
    <xf numFmtId="0" fontId="31" fillId="20" borderId="3">
      <alignment horizontal="left"/>
      <protection/>
    </xf>
    <xf numFmtId="0" fontId="31" fillId="20" borderId="4">
      <alignment horizontal="center"/>
      <protection/>
    </xf>
    <xf numFmtId="0" fontId="31" fillId="20" borderId="4">
      <alignment horizontal="left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9" fillId="0" borderId="0" xfId="40" applyNumberFormat="1" applyFo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0" fillId="0" borderId="0" xfId="42" applyNumberFormat="1" applyFont="1" applyProtection="1">
      <alignment horizontal="center"/>
      <protection locked="0"/>
    </xf>
    <xf numFmtId="0" fontId="49" fillId="0" borderId="2" xfId="0" applyNumberFormat="1" applyFont="1" applyFill="1" applyBorder="1" applyAlignment="1" applyProtection="1">
      <alignment horizontal="center" vertical="center" wrapText="1"/>
      <protection/>
    </xf>
    <xf numFmtId="49" fontId="49" fillId="35" borderId="14" xfId="0" applyNumberFormat="1" applyFont="1" applyFill="1" applyBorder="1" applyAlignment="1">
      <alignment horizontal="center" vertical="top" wrapText="1" shrinkToFit="1"/>
    </xf>
    <xf numFmtId="49" fontId="49" fillId="35" borderId="14" xfId="0" applyNumberFormat="1" applyFont="1" applyFill="1" applyBorder="1" applyAlignment="1">
      <alignment horizontal="left" vertical="top" wrapText="1" shrinkToFit="1"/>
    </xf>
    <xf numFmtId="0" fontId="50" fillId="0" borderId="2" xfId="57" applyNumberFormat="1" applyFont="1" applyProtection="1">
      <alignment vertical="top" wrapText="1"/>
      <protection locked="0"/>
    </xf>
    <xf numFmtId="49" fontId="49" fillId="0" borderId="2" xfId="48" applyNumberFormat="1" applyFont="1" applyProtection="1">
      <alignment horizontal="center" vertical="top" shrinkToFit="1"/>
      <protection locked="0"/>
    </xf>
    <xf numFmtId="49" fontId="50" fillId="35" borderId="14" xfId="0" applyNumberFormat="1" applyFont="1" applyFill="1" applyBorder="1" applyAlignment="1">
      <alignment horizontal="left" vertical="top" wrapText="1" shrinkToFit="1"/>
    </xf>
    <xf numFmtId="4" fontId="50" fillId="22" borderId="2" xfId="58" applyNumberFormat="1" applyFont="1" applyProtection="1">
      <alignment horizontal="right" vertical="top" shrinkToFit="1"/>
      <protection locked="0"/>
    </xf>
    <xf numFmtId="4" fontId="50" fillId="36" borderId="2" xfId="58" applyNumberFormat="1" applyFont="1" applyFill="1" applyProtection="1">
      <alignment horizontal="right" vertical="top" shrinkToFit="1"/>
      <protection locked="0"/>
    </xf>
    <xf numFmtId="10" fontId="50" fillId="36" borderId="2" xfId="58" applyNumberFormat="1" applyFont="1" applyFill="1" applyProtection="1">
      <alignment horizontal="right" vertical="top" shrinkToFit="1"/>
      <protection locked="0"/>
    </xf>
    <xf numFmtId="49" fontId="50" fillId="35" borderId="14" xfId="0" applyNumberFormat="1" applyFont="1" applyFill="1" applyBorder="1" applyAlignment="1">
      <alignment horizontal="center" vertical="top" shrinkToFit="1"/>
    </xf>
    <xf numFmtId="10" fontId="50" fillId="36" borderId="2" xfId="59" applyNumberFormat="1" applyFont="1" applyFill="1" applyProtection="1">
      <alignment horizontal="right" vertical="top" shrinkToFit="1"/>
      <protection locked="0"/>
    </xf>
    <xf numFmtId="4" fontId="49" fillId="0" borderId="2" xfId="49" applyNumberFormat="1" applyFont="1" applyProtection="1">
      <alignment horizontal="right" vertical="top" shrinkToFit="1"/>
      <protection locked="0"/>
    </xf>
    <xf numFmtId="10" fontId="49" fillId="0" borderId="2" xfId="50" applyNumberFormat="1" applyFont="1" applyProtection="1">
      <alignment horizontal="right" vertical="top" shrinkToFit="1"/>
      <protection locked="0"/>
    </xf>
    <xf numFmtId="4" fontId="50" fillId="0" borderId="2" xfId="49" applyNumberFormat="1" applyFont="1" applyProtection="1">
      <alignment horizontal="right" vertical="top" shrinkToFit="1"/>
      <protection locked="0"/>
    </xf>
    <xf numFmtId="10" fontId="50" fillId="0" borderId="2" xfId="49" applyNumberFormat="1" applyFont="1" applyProtection="1">
      <alignment horizontal="right" vertical="top" shrinkToFit="1"/>
      <protection locked="0"/>
    </xf>
    <xf numFmtId="10" fontId="50" fillId="0" borderId="2" xfId="50" applyNumberFormat="1" applyFont="1" applyProtection="1">
      <alignment horizontal="right" vertical="top" shrinkToFit="1"/>
      <protection locked="0"/>
    </xf>
    <xf numFmtId="49" fontId="49" fillId="0" borderId="15" xfId="48" applyNumberFormat="1" applyFont="1" applyBorder="1" applyProtection="1">
      <alignment horizontal="center" vertical="top" shrinkToFit="1"/>
      <protection locked="0"/>
    </xf>
    <xf numFmtId="49" fontId="49" fillId="0" borderId="16" xfId="48" applyNumberFormat="1" applyFont="1" applyBorder="1" applyProtection="1">
      <alignment horizontal="center" vertical="top" shrinkToFit="1"/>
      <protection locked="0"/>
    </xf>
    <xf numFmtId="188" fontId="49" fillId="35" borderId="14" xfId="0" applyNumberFormat="1" applyFont="1" applyFill="1" applyBorder="1" applyAlignment="1">
      <alignment horizontal="left" vertical="top" wrapText="1" shrinkToFit="1"/>
    </xf>
    <xf numFmtId="49" fontId="49" fillId="0" borderId="2" xfId="48" applyNumberFormat="1" applyFont="1" applyAlignment="1" applyProtection="1">
      <alignment horizontal="center" vertical="top" shrinkToFit="1"/>
      <protection locked="0"/>
    </xf>
    <xf numFmtId="49" fontId="49" fillId="0" borderId="2" xfId="48" applyNumberFormat="1" applyFont="1" applyAlignment="1" applyProtection="1">
      <alignment horizontal="right" vertical="top" shrinkToFit="1"/>
      <protection locked="0"/>
    </xf>
    <xf numFmtId="186" fontId="49" fillId="0" borderId="2" xfId="89" applyFont="1" applyBorder="1" applyAlignment="1" applyProtection="1">
      <alignment horizontal="right" vertical="top" shrinkToFit="1"/>
      <protection locked="0"/>
    </xf>
    <xf numFmtId="189" fontId="49" fillId="0" borderId="2" xfId="89" applyNumberFormat="1" applyFont="1" applyBorder="1" applyAlignment="1" applyProtection="1">
      <alignment horizontal="right" vertical="top" shrinkToFit="1"/>
      <protection locked="0"/>
    </xf>
    <xf numFmtId="49" fontId="49" fillId="0" borderId="17" xfId="48" applyNumberFormat="1" applyFont="1" applyBorder="1" applyProtection="1">
      <alignment horizontal="center" vertical="top" shrinkToFit="1"/>
      <protection locked="0"/>
    </xf>
    <xf numFmtId="49" fontId="50" fillId="0" borderId="2" xfId="48" applyNumberFormat="1" applyFont="1" applyProtection="1">
      <alignment horizontal="center" vertical="top" shrinkToFit="1"/>
      <protection locked="0"/>
    </xf>
    <xf numFmtId="0" fontId="49" fillId="0" borderId="0" xfId="56" applyNumberFormat="1" applyFont="1" applyProtection="1">
      <alignment horizontal="left" wrapText="1"/>
      <protection locked="0"/>
    </xf>
    <xf numFmtId="0" fontId="49" fillId="0" borderId="17" xfId="0" applyNumberFormat="1" applyFont="1" applyFill="1" applyBorder="1" applyAlignment="1" applyProtection="1">
      <alignment horizontal="center" vertical="center" wrapText="1"/>
      <protection/>
    </xf>
    <xf numFmtId="4" fontId="50" fillId="22" borderId="17" xfId="58" applyNumberFormat="1" applyFont="1" applyBorder="1" applyProtection="1">
      <alignment horizontal="right" vertical="top" shrinkToFit="1"/>
      <protection locked="0"/>
    </xf>
    <xf numFmtId="4" fontId="49" fillId="0" borderId="17" xfId="49" applyNumberFormat="1" applyFont="1" applyBorder="1" applyProtection="1">
      <alignment horizontal="right" vertical="top" shrinkToFit="1"/>
      <protection locked="0"/>
    </xf>
    <xf numFmtId="0" fontId="4" fillId="0" borderId="14" xfId="0" applyFont="1" applyBorder="1" applyAlignment="1" applyProtection="1">
      <alignment wrapText="1"/>
      <protection locked="0"/>
    </xf>
    <xf numFmtId="49" fontId="51" fillId="35" borderId="14" xfId="0" applyNumberFormat="1" applyFont="1" applyFill="1" applyBorder="1" applyAlignment="1">
      <alignment horizontal="left" vertical="top" wrapText="1" shrinkToFit="1"/>
    </xf>
    <xf numFmtId="10" fontId="5" fillId="0" borderId="14" xfId="0" applyNumberFormat="1" applyFont="1" applyBorder="1" applyAlignment="1" applyProtection="1">
      <alignment vertical="top"/>
      <protection locked="0"/>
    </xf>
    <xf numFmtId="4" fontId="50" fillId="0" borderId="17" xfId="49" applyNumberFormat="1" applyFont="1" applyBorder="1" applyProtection="1">
      <alignment horizontal="right" vertical="top" shrinkToFit="1"/>
      <protection locked="0"/>
    </xf>
    <xf numFmtId="0" fontId="50" fillId="0" borderId="0" xfId="0" applyNumberFormat="1" applyFont="1" applyFill="1" applyBorder="1" applyAlignment="1" applyProtection="1">
      <alignment/>
      <protection locked="0"/>
    </xf>
    <xf numFmtId="0" fontId="49" fillId="0" borderId="0" xfId="0" applyNumberFormat="1" applyFont="1" applyFill="1" applyBorder="1" applyAlignment="1" applyProtection="1">
      <alignment wrapText="1"/>
      <protection/>
    </xf>
    <xf numFmtId="0" fontId="50" fillId="0" borderId="0" xfId="0" applyNumberFormat="1" applyFont="1" applyFill="1" applyBorder="1" applyAlignment="1" applyProtection="1">
      <alignment horizontal="center" wrapText="1"/>
      <protection/>
    </xf>
    <xf numFmtId="0" fontId="49" fillId="0" borderId="0" xfId="0" applyNumberFormat="1" applyFont="1" applyFill="1" applyBorder="1" applyAlignment="1" applyProtection="1">
      <alignment horizontal="right"/>
      <protection/>
    </xf>
    <xf numFmtId="0" fontId="49" fillId="0" borderId="0" xfId="0" applyNumberFormat="1" applyFont="1" applyFill="1" applyBorder="1" applyAlignment="1" applyProtection="1">
      <alignment horizontal="left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showGridLines="0" tabSelected="1" zoomScalePageLayoutView="0" workbookViewId="0" topLeftCell="C1">
      <pane ySplit="5" topLeftCell="A6" activePane="bottomLeft" state="frozen"/>
      <selection pane="topLeft" activeCell="A1" sqref="A1"/>
      <selection pane="bottomLeft" activeCell="AG47" sqref="AG47"/>
    </sheetView>
  </sheetViews>
  <sheetFormatPr defaultColWidth="9.140625" defaultRowHeight="15" outlineLevelRow="1"/>
  <cols>
    <col min="1" max="1" width="114.7109375" style="2" hidden="1" customWidth="1"/>
    <col min="2" max="2" width="9.140625" style="2" hidden="1" customWidth="1"/>
    <col min="3" max="3" width="49.7109375" style="2" customWidth="1"/>
    <col min="4" max="4" width="11.7109375" style="2" customWidth="1"/>
    <col min="5" max="5" width="14.7109375" style="2" customWidth="1"/>
    <col min="6" max="13" width="9.140625" style="2" hidden="1" customWidth="1"/>
    <col min="14" max="14" width="16.421875" style="2" customWidth="1"/>
    <col min="15" max="28" width="9.140625" style="2" hidden="1" customWidth="1"/>
    <col min="29" max="29" width="18.57421875" style="2" customWidth="1"/>
    <col min="30" max="30" width="9.140625" style="2" hidden="1" customWidth="1"/>
    <col min="31" max="31" width="12.421875" style="2" customWidth="1"/>
    <col min="32" max="32" width="9.140625" style="2" hidden="1" customWidth="1"/>
    <col min="33" max="33" width="14.8515625" style="2" customWidth="1"/>
    <col min="34" max="34" width="12.00390625" style="2" customWidth="1"/>
    <col min="35" max="16384" width="9.140625" style="2" customWidth="1"/>
  </cols>
  <sheetData>
    <row r="1" spans="1:32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2.5" customHeight="1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"/>
    </row>
    <row r="3" spans="1:32" ht="15.75" customHeight="1">
      <c r="A3" s="37" t="s">
        <v>94</v>
      </c>
      <c r="B3" s="37"/>
      <c r="C3" s="37" t="s">
        <v>96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"/>
    </row>
    <row r="4" spans="1:32" ht="12.75" customHeight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4" ht="46.5" customHeight="1">
      <c r="A5" s="4" t="s">
        <v>1</v>
      </c>
      <c r="B5" s="4" t="s">
        <v>1</v>
      </c>
      <c r="C5" s="5" t="s">
        <v>33</v>
      </c>
      <c r="D5" s="5" t="s">
        <v>2</v>
      </c>
      <c r="E5" s="5" t="s">
        <v>3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92</v>
      </c>
      <c r="O5" s="6" t="s">
        <v>1</v>
      </c>
      <c r="P5" s="6" t="s">
        <v>1</v>
      </c>
      <c r="Q5" s="6" t="s">
        <v>1</v>
      </c>
      <c r="R5" s="6" t="s">
        <v>1</v>
      </c>
      <c r="S5" s="6" t="s">
        <v>1</v>
      </c>
      <c r="T5" s="6" t="s">
        <v>1</v>
      </c>
      <c r="U5" s="6" t="s">
        <v>1</v>
      </c>
      <c r="V5" s="6" t="s">
        <v>31</v>
      </c>
      <c r="W5" s="6" t="s">
        <v>1</v>
      </c>
      <c r="X5" s="6" t="s">
        <v>32</v>
      </c>
      <c r="Y5" s="6" t="s">
        <v>1</v>
      </c>
      <c r="Z5" s="6" t="s">
        <v>1</v>
      </c>
      <c r="AA5" s="6" t="s">
        <v>1</v>
      </c>
      <c r="AB5" s="6" t="s">
        <v>1</v>
      </c>
      <c r="AC5" s="6" t="s">
        <v>97</v>
      </c>
      <c r="AD5" s="6" t="s">
        <v>1</v>
      </c>
      <c r="AE5" s="6" t="s">
        <v>60</v>
      </c>
      <c r="AF5" s="30" t="s">
        <v>1</v>
      </c>
      <c r="AG5" s="6" t="s">
        <v>98</v>
      </c>
      <c r="AH5" s="33" t="s">
        <v>93</v>
      </c>
    </row>
    <row r="6" spans="1:34" ht="30" customHeight="1">
      <c r="A6" s="7"/>
      <c r="B6" s="8" t="s">
        <v>4</v>
      </c>
      <c r="C6" s="34" t="s">
        <v>34</v>
      </c>
      <c r="D6" s="8" t="s">
        <v>35</v>
      </c>
      <c r="E6" s="8" t="s">
        <v>35</v>
      </c>
      <c r="F6" s="8" t="s">
        <v>4</v>
      </c>
      <c r="G6" s="8" t="s">
        <v>4</v>
      </c>
      <c r="H6" s="8"/>
      <c r="I6" s="8"/>
      <c r="J6" s="8"/>
      <c r="K6" s="8"/>
      <c r="L6" s="8"/>
      <c r="M6" s="10">
        <v>0</v>
      </c>
      <c r="N6" s="11">
        <f>SUM(N7+N15+N17,N20+N26+N34+N38,N40,N32)</f>
        <v>13294731.85</v>
      </c>
      <c r="O6" s="11">
        <f aca="true" t="shared" si="0" ref="O6:AC6">SUM(O7+O15+O17,O20+O26+O34+O38,O40,O32)</f>
        <v>0</v>
      </c>
      <c r="P6" s="11">
        <f t="shared" si="0"/>
        <v>0</v>
      </c>
      <c r="Q6" s="11">
        <f t="shared" si="0"/>
        <v>0</v>
      </c>
      <c r="R6" s="11">
        <f t="shared" si="0"/>
        <v>0</v>
      </c>
      <c r="S6" s="11">
        <f t="shared" si="0"/>
        <v>0</v>
      </c>
      <c r="T6" s="11">
        <f t="shared" si="0"/>
        <v>0</v>
      </c>
      <c r="U6" s="11">
        <f t="shared" si="0"/>
        <v>0</v>
      </c>
      <c r="V6" s="11">
        <f t="shared" si="0"/>
        <v>0</v>
      </c>
      <c r="W6" s="11">
        <f t="shared" si="0"/>
        <v>0</v>
      </c>
      <c r="X6" s="11">
        <f t="shared" si="0"/>
        <v>0</v>
      </c>
      <c r="Y6" s="11">
        <f t="shared" si="0"/>
        <v>0</v>
      </c>
      <c r="Z6" s="11">
        <f t="shared" si="0"/>
        <v>0</v>
      </c>
      <c r="AA6" s="11">
        <f t="shared" si="0"/>
        <v>0</v>
      </c>
      <c r="AB6" s="11">
        <f t="shared" si="0"/>
        <v>3876801.7199999997</v>
      </c>
      <c r="AC6" s="11">
        <f t="shared" si="0"/>
        <v>6567225.84</v>
      </c>
      <c r="AD6" s="11">
        <f>SUM(AD7+AD15+AD17,AD20+AD26+AD34+AD38)</f>
        <v>21442.89</v>
      </c>
      <c r="AE6" s="12">
        <f>SUM(AC6/N6*100%)</f>
        <v>0.49397204201602607</v>
      </c>
      <c r="AF6" s="31">
        <v>0</v>
      </c>
      <c r="AG6" s="11">
        <f>SUM(AG7+AG15+AG17,AG20+AG26+AG34+AG38,AG40)</f>
        <v>4883593.53</v>
      </c>
      <c r="AH6" s="35">
        <f>SUM(AC6/AG6*100%)</f>
        <v>1.344752752180831</v>
      </c>
    </row>
    <row r="7" spans="1:34" ht="15" customHeight="1">
      <c r="A7" s="7"/>
      <c r="B7" s="8"/>
      <c r="C7" s="9" t="s">
        <v>36</v>
      </c>
      <c r="D7" s="13" t="s">
        <v>57</v>
      </c>
      <c r="E7" s="13" t="s">
        <v>35</v>
      </c>
      <c r="F7" s="8"/>
      <c r="G7" s="8"/>
      <c r="H7" s="8"/>
      <c r="I7" s="8"/>
      <c r="J7" s="8"/>
      <c r="K7" s="8"/>
      <c r="L7" s="8"/>
      <c r="M7" s="10"/>
      <c r="N7" s="11">
        <f aca="true" t="shared" si="1" ref="N7:AB7">SUM(N8:N14)</f>
        <v>3439527.85</v>
      </c>
      <c r="O7" s="11">
        <f t="shared" si="1"/>
        <v>0</v>
      </c>
      <c r="P7" s="11">
        <f t="shared" si="1"/>
        <v>0</v>
      </c>
      <c r="Q7" s="11">
        <f t="shared" si="1"/>
        <v>0</v>
      </c>
      <c r="R7" s="11">
        <f t="shared" si="1"/>
        <v>0</v>
      </c>
      <c r="S7" s="11">
        <f t="shared" si="1"/>
        <v>0</v>
      </c>
      <c r="T7" s="11">
        <f t="shared" si="1"/>
        <v>0</v>
      </c>
      <c r="U7" s="11">
        <f t="shared" si="1"/>
        <v>0</v>
      </c>
      <c r="V7" s="11">
        <f t="shared" si="1"/>
        <v>0</v>
      </c>
      <c r="W7" s="11">
        <f t="shared" si="1"/>
        <v>0</v>
      </c>
      <c r="X7" s="11">
        <f t="shared" si="1"/>
        <v>0</v>
      </c>
      <c r="Y7" s="11">
        <f t="shared" si="1"/>
        <v>0</v>
      </c>
      <c r="Z7" s="11">
        <f t="shared" si="1"/>
        <v>0</v>
      </c>
      <c r="AA7" s="11">
        <f t="shared" si="1"/>
        <v>0</v>
      </c>
      <c r="AB7" s="11">
        <f t="shared" si="1"/>
        <v>1384013.29</v>
      </c>
      <c r="AC7" s="11">
        <f>SUM(AC8:AC14)</f>
        <v>1520921.26</v>
      </c>
      <c r="AD7" s="11"/>
      <c r="AE7" s="14">
        <f>SUM(AC7/N7*100%)</f>
        <v>0.44218896497669</v>
      </c>
      <c r="AF7" s="31"/>
      <c r="AG7" s="11">
        <f>SUM(AG8:AG14)</f>
        <v>1361159.6300000001</v>
      </c>
      <c r="AH7" s="35">
        <f aca="true" t="shared" si="2" ref="AH7:AH41">SUM(AC7/AG7*100%)</f>
        <v>1.1173717075344056</v>
      </c>
    </row>
    <row r="8" spans="1:34" ht="15.75" outlineLevel="1">
      <c r="A8" s="7"/>
      <c r="B8" s="8"/>
      <c r="C8" s="6" t="s">
        <v>55</v>
      </c>
      <c r="D8" s="8" t="s">
        <v>5</v>
      </c>
      <c r="E8" s="8" t="s">
        <v>6</v>
      </c>
      <c r="F8" s="8"/>
      <c r="G8" s="8"/>
      <c r="H8" s="8"/>
      <c r="I8" s="8"/>
      <c r="J8" s="8"/>
      <c r="K8" s="8"/>
      <c r="L8" s="8"/>
      <c r="M8" s="15">
        <v>0</v>
      </c>
      <c r="N8" s="15">
        <v>603366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251725.14</v>
      </c>
      <c r="AC8" s="15">
        <v>260471.34</v>
      </c>
      <c r="AD8" s="15">
        <v>217770.95</v>
      </c>
      <c r="AE8" s="16">
        <f aca="true" t="shared" si="3" ref="AE8:AE14">SUM(AC8/N8)</f>
        <v>0.43169707938465207</v>
      </c>
      <c r="AF8" s="32">
        <v>0</v>
      </c>
      <c r="AG8" s="15">
        <v>280207.75</v>
      </c>
      <c r="AH8" s="35">
        <f t="shared" si="2"/>
        <v>0.9295650816224748</v>
      </c>
    </row>
    <row r="9" spans="1:34" ht="31.5" outlineLevel="1">
      <c r="A9" s="7"/>
      <c r="B9" s="8"/>
      <c r="C9" s="6" t="s">
        <v>56</v>
      </c>
      <c r="D9" s="8" t="s">
        <v>7</v>
      </c>
      <c r="E9" s="8" t="s">
        <v>8</v>
      </c>
      <c r="F9" s="8"/>
      <c r="G9" s="8"/>
      <c r="H9" s="8"/>
      <c r="I9" s="8"/>
      <c r="J9" s="8"/>
      <c r="K9" s="8"/>
      <c r="L9" s="8"/>
      <c r="M9" s="15">
        <v>0</v>
      </c>
      <c r="N9" s="15">
        <v>2702135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1056756.19</v>
      </c>
      <c r="AC9" s="15">
        <v>1216033</v>
      </c>
      <c r="AD9" s="15">
        <v>933567.81</v>
      </c>
      <c r="AE9" s="16">
        <f t="shared" si="3"/>
        <v>0.45002673811634136</v>
      </c>
      <c r="AF9" s="32">
        <v>0</v>
      </c>
      <c r="AG9" s="15">
        <v>1051407.77</v>
      </c>
      <c r="AH9" s="35">
        <f t="shared" si="2"/>
        <v>1.1565760066620014</v>
      </c>
    </row>
    <row r="10" spans="1:34" ht="80.25" customHeight="1" outlineLevel="1">
      <c r="A10" s="7"/>
      <c r="B10" s="8"/>
      <c r="C10" s="6" t="s">
        <v>53</v>
      </c>
      <c r="D10" s="8" t="s">
        <v>7</v>
      </c>
      <c r="E10" s="8" t="s">
        <v>12</v>
      </c>
      <c r="F10" s="8"/>
      <c r="G10" s="8"/>
      <c r="H10" s="8"/>
      <c r="I10" s="8"/>
      <c r="J10" s="8"/>
      <c r="K10" s="8"/>
      <c r="L10" s="8"/>
      <c r="M10" s="15"/>
      <c r="N10" s="15">
        <v>79218.85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>
        <v>39609.42</v>
      </c>
      <c r="AD10" s="15"/>
      <c r="AE10" s="16">
        <f t="shared" si="3"/>
        <v>0.4999999368837088</v>
      </c>
      <c r="AF10" s="32"/>
      <c r="AG10" s="15">
        <v>12820.11</v>
      </c>
      <c r="AH10" s="35">
        <f t="shared" si="2"/>
        <v>3.0896318362322943</v>
      </c>
    </row>
    <row r="11" spans="1:34" ht="31.5" outlineLevel="1">
      <c r="A11" s="7"/>
      <c r="B11" s="8"/>
      <c r="C11" s="6" t="s">
        <v>84</v>
      </c>
      <c r="D11" s="8" t="s">
        <v>83</v>
      </c>
      <c r="E11" s="8" t="s">
        <v>85</v>
      </c>
      <c r="F11" s="8"/>
      <c r="G11" s="8"/>
      <c r="H11" s="8"/>
      <c r="I11" s="8"/>
      <c r="J11" s="8"/>
      <c r="K11" s="8"/>
      <c r="L11" s="8"/>
      <c r="M11" s="15"/>
      <c r="N11" s="15">
        <v>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>
        <v>0</v>
      </c>
      <c r="AD11" s="15"/>
      <c r="AE11" s="16" t="s">
        <v>35</v>
      </c>
      <c r="AF11" s="32"/>
      <c r="AG11" s="15">
        <v>0</v>
      </c>
      <c r="AH11" s="35" t="s">
        <v>35</v>
      </c>
    </row>
    <row r="12" spans="1:34" ht="15" customHeight="1" outlineLevel="1">
      <c r="A12" s="7"/>
      <c r="B12" s="8"/>
      <c r="C12" s="6" t="s">
        <v>52</v>
      </c>
      <c r="D12" s="8" t="s">
        <v>9</v>
      </c>
      <c r="E12" s="8" t="s">
        <v>10</v>
      </c>
      <c r="F12" s="8"/>
      <c r="G12" s="8"/>
      <c r="H12" s="8"/>
      <c r="I12" s="8"/>
      <c r="J12" s="8"/>
      <c r="K12" s="8"/>
      <c r="L12" s="8"/>
      <c r="M12" s="15">
        <v>0</v>
      </c>
      <c r="N12" s="15">
        <v>50000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6">
        <f t="shared" si="3"/>
        <v>0</v>
      </c>
      <c r="AF12" s="32">
        <v>0</v>
      </c>
      <c r="AG12" s="15">
        <v>0</v>
      </c>
      <c r="AH12" s="35" t="s">
        <v>35</v>
      </c>
    </row>
    <row r="13" spans="1:34" ht="94.5" outlineLevel="1">
      <c r="A13" s="7"/>
      <c r="B13" s="8"/>
      <c r="C13" s="6" t="s">
        <v>53</v>
      </c>
      <c r="D13" s="8" t="s">
        <v>11</v>
      </c>
      <c r="E13" s="8" t="s">
        <v>12</v>
      </c>
      <c r="F13" s="8"/>
      <c r="G13" s="8"/>
      <c r="H13" s="8"/>
      <c r="I13" s="8"/>
      <c r="J13" s="8"/>
      <c r="K13" s="8"/>
      <c r="L13" s="8"/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75531.96</v>
      </c>
      <c r="AC13" s="15">
        <v>0</v>
      </c>
      <c r="AD13" s="15">
        <v>66916.05</v>
      </c>
      <c r="AE13" s="16" t="s">
        <v>35</v>
      </c>
      <c r="AF13" s="32">
        <v>0</v>
      </c>
      <c r="AG13" s="15">
        <v>12822</v>
      </c>
      <c r="AH13" s="35" t="s">
        <v>35</v>
      </c>
    </row>
    <row r="14" spans="1:34" ht="47.25" outlineLevel="1">
      <c r="A14" s="7"/>
      <c r="B14" s="8"/>
      <c r="C14" s="6" t="s">
        <v>54</v>
      </c>
      <c r="D14" s="8" t="s">
        <v>11</v>
      </c>
      <c r="E14" s="8" t="s">
        <v>13</v>
      </c>
      <c r="F14" s="8"/>
      <c r="G14" s="8"/>
      <c r="H14" s="8"/>
      <c r="I14" s="8"/>
      <c r="J14" s="8"/>
      <c r="K14" s="8"/>
      <c r="L14" s="8"/>
      <c r="M14" s="15">
        <v>0</v>
      </c>
      <c r="N14" s="15">
        <v>4808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4807.5</v>
      </c>
      <c r="AD14" s="15">
        <v>0</v>
      </c>
      <c r="AE14" s="16">
        <f t="shared" si="3"/>
        <v>0.999896006655574</v>
      </c>
      <c r="AF14" s="32">
        <v>0</v>
      </c>
      <c r="AG14" s="15">
        <v>3902</v>
      </c>
      <c r="AH14" s="35">
        <f t="shared" si="2"/>
        <v>1.232060481804203</v>
      </c>
    </row>
    <row r="15" spans="1:34" ht="15" customHeight="1" outlineLevel="1">
      <c r="A15" s="7"/>
      <c r="B15" s="8"/>
      <c r="C15" s="9" t="s">
        <v>37</v>
      </c>
      <c r="D15" s="13" t="s">
        <v>58</v>
      </c>
      <c r="E15" s="13" t="s">
        <v>35</v>
      </c>
      <c r="F15" s="8"/>
      <c r="G15" s="8"/>
      <c r="H15" s="8"/>
      <c r="I15" s="8"/>
      <c r="J15" s="8"/>
      <c r="K15" s="8"/>
      <c r="L15" s="8"/>
      <c r="M15" s="15"/>
      <c r="N15" s="17">
        <f>SUM(N16)</f>
        <v>93000</v>
      </c>
      <c r="O15" s="17">
        <f aca="true" t="shared" si="4" ref="O15:AC15">SUM(O16)</f>
        <v>0</v>
      </c>
      <c r="P15" s="17">
        <f t="shared" si="4"/>
        <v>0</v>
      </c>
      <c r="Q15" s="17">
        <f t="shared" si="4"/>
        <v>0</v>
      </c>
      <c r="R15" s="17">
        <f t="shared" si="4"/>
        <v>0</v>
      </c>
      <c r="S15" s="17">
        <f t="shared" si="4"/>
        <v>0</v>
      </c>
      <c r="T15" s="17">
        <f t="shared" si="4"/>
        <v>0</v>
      </c>
      <c r="U15" s="17">
        <f t="shared" si="4"/>
        <v>0</v>
      </c>
      <c r="V15" s="17">
        <f t="shared" si="4"/>
        <v>0</v>
      </c>
      <c r="W15" s="17">
        <f t="shared" si="4"/>
        <v>0</v>
      </c>
      <c r="X15" s="17">
        <f t="shared" si="4"/>
        <v>0</v>
      </c>
      <c r="Y15" s="17">
        <f t="shared" si="4"/>
        <v>0</v>
      </c>
      <c r="Z15" s="17">
        <f t="shared" si="4"/>
        <v>0</v>
      </c>
      <c r="AA15" s="17">
        <f t="shared" si="4"/>
        <v>0</v>
      </c>
      <c r="AB15" s="17">
        <f t="shared" si="4"/>
        <v>24798.93</v>
      </c>
      <c r="AC15" s="17">
        <f t="shared" si="4"/>
        <v>37682.64</v>
      </c>
      <c r="AD15" s="17">
        <f>SUM(AD16)</f>
        <v>21442.89</v>
      </c>
      <c r="AE15" s="18">
        <f>SUM(AE16)</f>
        <v>0.6288</v>
      </c>
      <c r="AF15" s="32"/>
      <c r="AG15" s="17">
        <f>SUM(AG16)</f>
        <v>37903.85</v>
      </c>
      <c r="AH15" s="35">
        <f t="shared" si="2"/>
        <v>0.994163917385701</v>
      </c>
    </row>
    <row r="16" spans="1:34" ht="15.75" outlineLevel="1">
      <c r="A16" s="7"/>
      <c r="B16" s="8"/>
      <c r="C16" s="6" t="s">
        <v>50</v>
      </c>
      <c r="D16" s="8" t="s">
        <v>14</v>
      </c>
      <c r="E16" s="8" t="s">
        <v>15</v>
      </c>
      <c r="F16" s="8"/>
      <c r="G16" s="8"/>
      <c r="H16" s="8"/>
      <c r="I16" s="8"/>
      <c r="J16" s="8"/>
      <c r="K16" s="8"/>
      <c r="L16" s="8"/>
      <c r="M16" s="15">
        <v>0</v>
      </c>
      <c r="N16" s="15">
        <v>93000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24798.93</v>
      </c>
      <c r="AC16" s="15">
        <v>37682.64</v>
      </c>
      <c r="AD16" s="15">
        <v>21442.89</v>
      </c>
      <c r="AE16" s="16">
        <v>0.6288</v>
      </c>
      <c r="AF16" s="32">
        <v>0</v>
      </c>
      <c r="AG16" s="15">
        <v>37903.85</v>
      </c>
      <c r="AH16" s="35">
        <f t="shared" si="2"/>
        <v>0.994163917385701</v>
      </c>
    </row>
    <row r="17" spans="1:34" ht="31.5" outlineLevel="1">
      <c r="A17" s="7"/>
      <c r="B17" s="8"/>
      <c r="C17" s="9" t="s">
        <v>38</v>
      </c>
      <c r="D17" s="13" t="s">
        <v>59</v>
      </c>
      <c r="E17" s="13" t="s">
        <v>35</v>
      </c>
      <c r="F17" s="8"/>
      <c r="G17" s="8"/>
      <c r="H17" s="8"/>
      <c r="I17" s="8"/>
      <c r="J17" s="8"/>
      <c r="K17" s="8"/>
      <c r="L17" s="8"/>
      <c r="M17" s="15"/>
      <c r="N17" s="17">
        <f>SUM(N18:N18,N19)</f>
        <v>770927</v>
      </c>
      <c r="O17" s="17">
        <f aca="true" t="shared" si="5" ref="O17:AC17">SUM(O18:O18,O19)</f>
        <v>0</v>
      </c>
      <c r="P17" s="17">
        <f t="shared" si="5"/>
        <v>0</v>
      </c>
      <c r="Q17" s="17">
        <f t="shared" si="5"/>
        <v>0</v>
      </c>
      <c r="R17" s="17">
        <f t="shared" si="5"/>
        <v>0</v>
      </c>
      <c r="S17" s="17">
        <f t="shared" si="5"/>
        <v>0</v>
      </c>
      <c r="T17" s="17">
        <f t="shared" si="5"/>
        <v>0</v>
      </c>
      <c r="U17" s="17">
        <f t="shared" si="5"/>
        <v>0</v>
      </c>
      <c r="V17" s="17">
        <f t="shared" si="5"/>
        <v>0</v>
      </c>
      <c r="W17" s="17">
        <f t="shared" si="5"/>
        <v>0</v>
      </c>
      <c r="X17" s="17">
        <f t="shared" si="5"/>
        <v>0</v>
      </c>
      <c r="Y17" s="17">
        <f t="shared" si="5"/>
        <v>0</v>
      </c>
      <c r="Z17" s="17">
        <f t="shared" si="5"/>
        <v>0</v>
      </c>
      <c r="AA17" s="17">
        <f t="shared" si="5"/>
        <v>0</v>
      </c>
      <c r="AB17" s="17">
        <f t="shared" si="5"/>
        <v>85676.4</v>
      </c>
      <c r="AC17" s="17">
        <f t="shared" si="5"/>
        <v>487365.08</v>
      </c>
      <c r="AD17" s="17"/>
      <c r="AE17" s="19">
        <f>SUM(AC17/N17*100%)</f>
        <v>0.6321805825973147</v>
      </c>
      <c r="AF17" s="32"/>
      <c r="AG17" s="17">
        <f>SUM(AG18:AG18,AG19)</f>
        <v>210206.26</v>
      </c>
      <c r="AH17" s="35">
        <f t="shared" si="2"/>
        <v>2.3185088778992595</v>
      </c>
    </row>
    <row r="18" spans="1:34" ht="31.5" outlineLevel="1">
      <c r="A18" s="7"/>
      <c r="B18" s="8"/>
      <c r="C18" s="6" t="s">
        <v>51</v>
      </c>
      <c r="D18" s="8" t="s">
        <v>16</v>
      </c>
      <c r="E18" s="8" t="s">
        <v>17</v>
      </c>
      <c r="F18" s="8"/>
      <c r="G18" s="8"/>
      <c r="H18" s="8"/>
      <c r="I18" s="8"/>
      <c r="J18" s="8"/>
      <c r="K18" s="8"/>
      <c r="L18" s="8"/>
      <c r="M18" s="15">
        <v>0</v>
      </c>
      <c r="N18" s="15">
        <v>741618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85676.4</v>
      </c>
      <c r="AC18" s="15">
        <v>487365.08</v>
      </c>
      <c r="AD18" s="15">
        <v>85676.4</v>
      </c>
      <c r="AE18" s="16">
        <v>0.7679</v>
      </c>
      <c r="AF18" s="32">
        <v>0</v>
      </c>
      <c r="AG18" s="15">
        <v>210206.26</v>
      </c>
      <c r="AH18" s="35">
        <f t="shared" si="2"/>
        <v>2.3185088778992595</v>
      </c>
    </row>
    <row r="19" spans="1:34" ht="15.75" outlineLevel="1">
      <c r="A19" s="7"/>
      <c r="B19" s="8"/>
      <c r="C19" s="6" t="s">
        <v>72</v>
      </c>
      <c r="D19" s="8" t="s">
        <v>16</v>
      </c>
      <c r="E19" s="8" t="s">
        <v>71</v>
      </c>
      <c r="F19" s="8"/>
      <c r="G19" s="8"/>
      <c r="H19" s="8"/>
      <c r="I19" s="8"/>
      <c r="J19" s="8"/>
      <c r="K19" s="8"/>
      <c r="L19" s="8"/>
      <c r="M19" s="15"/>
      <c r="N19" s="15">
        <v>29309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>
        <v>0</v>
      </c>
      <c r="AD19" s="15"/>
      <c r="AE19" s="16">
        <v>0</v>
      </c>
      <c r="AF19" s="32"/>
      <c r="AG19" s="15">
        <v>0</v>
      </c>
      <c r="AH19" s="35" t="s">
        <v>35</v>
      </c>
    </row>
    <row r="20" spans="1:34" ht="15" customHeight="1" outlineLevel="1">
      <c r="A20" s="7"/>
      <c r="B20" s="8"/>
      <c r="C20" s="9" t="s">
        <v>39</v>
      </c>
      <c r="D20" s="13" t="s">
        <v>40</v>
      </c>
      <c r="E20" s="13" t="s">
        <v>35</v>
      </c>
      <c r="F20" s="8"/>
      <c r="G20" s="8"/>
      <c r="H20" s="8"/>
      <c r="I20" s="8"/>
      <c r="J20" s="8"/>
      <c r="K20" s="8"/>
      <c r="L20" s="8"/>
      <c r="M20" s="15"/>
      <c r="N20" s="17">
        <f aca="true" t="shared" si="6" ref="N20:AB20">SUM(N21:N25)</f>
        <v>2627535</v>
      </c>
      <c r="O20" s="17">
        <f t="shared" si="6"/>
        <v>0</v>
      </c>
      <c r="P20" s="17">
        <f t="shared" si="6"/>
        <v>0</v>
      </c>
      <c r="Q20" s="17">
        <f t="shared" si="6"/>
        <v>0</v>
      </c>
      <c r="R20" s="17">
        <f t="shared" si="6"/>
        <v>0</v>
      </c>
      <c r="S20" s="17">
        <f t="shared" si="6"/>
        <v>0</v>
      </c>
      <c r="T20" s="17">
        <f t="shared" si="6"/>
        <v>0</v>
      </c>
      <c r="U20" s="17">
        <f t="shared" si="6"/>
        <v>0</v>
      </c>
      <c r="V20" s="17">
        <f t="shared" si="6"/>
        <v>0</v>
      </c>
      <c r="W20" s="17">
        <f t="shared" si="6"/>
        <v>0</v>
      </c>
      <c r="X20" s="17">
        <f t="shared" si="6"/>
        <v>0</v>
      </c>
      <c r="Y20" s="17">
        <f t="shared" si="6"/>
        <v>0</v>
      </c>
      <c r="Z20" s="17">
        <f t="shared" si="6"/>
        <v>0</v>
      </c>
      <c r="AA20" s="17">
        <f t="shared" si="6"/>
        <v>0</v>
      </c>
      <c r="AB20" s="17">
        <f t="shared" si="6"/>
        <v>181648.06</v>
      </c>
      <c r="AC20" s="17">
        <f>SUM(AC21:AC25)</f>
        <v>1413204.48</v>
      </c>
      <c r="AD20" s="17"/>
      <c r="AE20" s="19">
        <f>SUM(AC20/N20)</f>
        <v>0.5378442075938094</v>
      </c>
      <c r="AF20" s="32"/>
      <c r="AG20" s="17">
        <f>SUM(AG21:AG25)</f>
        <v>221430.39</v>
      </c>
      <c r="AH20" s="35">
        <f t="shared" si="2"/>
        <v>6.382161364571502</v>
      </c>
    </row>
    <row r="21" spans="1:34" ht="32.25" customHeight="1" outlineLevel="1">
      <c r="A21" s="7"/>
      <c r="B21" s="8"/>
      <c r="C21" s="6" t="s">
        <v>63</v>
      </c>
      <c r="D21" s="20" t="s">
        <v>61</v>
      </c>
      <c r="E21" s="20" t="s">
        <v>62</v>
      </c>
      <c r="F21" s="21"/>
      <c r="G21" s="8"/>
      <c r="H21" s="8"/>
      <c r="I21" s="8"/>
      <c r="J21" s="8"/>
      <c r="K21" s="8"/>
      <c r="L21" s="8"/>
      <c r="M21" s="15"/>
      <c r="N21" s="15">
        <v>6480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>
        <v>6480</v>
      </c>
      <c r="AD21" s="15"/>
      <c r="AE21" s="16" t="s">
        <v>35</v>
      </c>
      <c r="AF21" s="32"/>
      <c r="AG21" s="15">
        <v>20000</v>
      </c>
      <c r="AH21" s="35">
        <f t="shared" si="2"/>
        <v>0.324</v>
      </c>
    </row>
    <row r="22" spans="1:34" ht="81.75" customHeight="1" outlineLevel="1">
      <c r="A22" s="7"/>
      <c r="B22" s="8"/>
      <c r="C22" s="6" t="s">
        <v>53</v>
      </c>
      <c r="D22" s="20" t="s">
        <v>61</v>
      </c>
      <c r="E22" s="8" t="s">
        <v>12</v>
      </c>
      <c r="F22" s="21"/>
      <c r="G22" s="8"/>
      <c r="H22" s="8"/>
      <c r="I22" s="8"/>
      <c r="J22" s="8"/>
      <c r="K22" s="8"/>
      <c r="L22" s="8"/>
      <c r="M22" s="15"/>
      <c r="N22" s="15">
        <v>5000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>
        <v>0</v>
      </c>
      <c r="AD22" s="15"/>
      <c r="AE22" s="16" t="s">
        <v>35</v>
      </c>
      <c r="AF22" s="32"/>
      <c r="AG22" s="15">
        <v>0</v>
      </c>
      <c r="AH22" s="35" t="s">
        <v>35</v>
      </c>
    </row>
    <row r="23" spans="1:34" ht="50.25" customHeight="1" outlineLevel="1">
      <c r="A23" s="7"/>
      <c r="B23" s="8"/>
      <c r="C23" s="6" t="s">
        <v>95</v>
      </c>
      <c r="D23" s="20" t="s">
        <v>61</v>
      </c>
      <c r="E23" s="20" t="s">
        <v>99</v>
      </c>
      <c r="F23" s="21"/>
      <c r="G23" s="8"/>
      <c r="H23" s="8"/>
      <c r="I23" s="8"/>
      <c r="J23" s="8"/>
      <c r="K23" s="8"/>
      <c r="L23" s="8"/>
      <c r="M23" s="15"/>
      <c r="N23" s="15">
        <v>478500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32"/>
      <c r="AG23" s="15">
        <v>0</v>
      </c>
      <c r="AH23" s="35"/>
    </row>
    <row r="24" spans="1:34" ht="76.5" customHeight="1" outlineLevel="1">
      <c r="A24" s="7"/>
      <c r="B24" s="8"/>
      <c r="C24" s="22" t="s">
        <v>76</v>
      </c>
      <c r="D24" s="8" t="s">
        <v>18</v>
      </c>
      <c r="E24" s="20" t="s">
        <v>19</v>
      </c>
      <c r="F24" s="8"/>
      <c r="G24" s="8"/>
      <c r="H24" s="8"/>
      <c r="I24" s="8"/>
      <c r="J24" s="8"/>
      <c r="K24" s="8"/>
      <c r="L24" s="8"/>
      <c r="M24" s="15">
        <v>0</v>
      </c>
      <c r="N24" s="15">
        <v>216000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73000</v>
      </c>
      <c r="AC24" s="15">
        <v>94500</v>
      </c>
      <c r="AD24" s="15">
        <v>73000</v>
      </c>
      <c r="AE24" s="16">
        <f aca="true" t="shared" si="7" ref="AE24:AE31">SUM(AC24/N24)</f>
        <v>0.4375</v>
      </c>
      <c r="AF24" s="32">
        <v>0</v>
      </c>
      <c r="AG24" s="15">
        <v>53154</v>
      </c>
      <c r="AH24" s="35">
        <f t="shared" si="2"/>
        <v>1.7778530308161191</v>
      </c>
    </row>
    <row r="25" spans="1:34" ht="105.75" customHeight="1" outlineLevel="1">
      <c r="A25" s="7"/>
      <c r="B25" s="8"/>
      <c r="C25" s="22" t="s">
        <v>75</v>
      </c>
      <c r="D25" s="8" t="s">
        <v>20</v>
      </c>
      <c r="E25" s="8" t="s">
        <v>21</v>
      </c>
      <c r="F25" s="8"/>
      <c r="G25" s="8"/>
      <c r="H25" s="8"/>
      <c r="I25" s="8"/>
      <c r="J25" s="8"/>
      <c r="K25" s="8"/>
      <c r="L25" s="8"/>
      <c r="M25" s="15">
        <v>0</v>
      </c>
      <c r="N25" s="15">
        <v>1921555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108648.06</v>
      </c>
      <c r="AC25" s="15">
        <v>1312224.48</v>
      </c>
      <c r="AD25" s="15">
        <v>108648.06</v>
      </c>
      <c r="AE25" s="16">
        <f t="shared" si="7"/>
        <v>0.682897174423839</v>
      </c>
      <c r="AF25" s="32">
        <v>0</v>
      </c>
      <c r="AG25" s="15">
        <v>148276.39</v>
      </c>
      <c r="AH25" s="35">
        <f t="shared" si="2"/>
        <v>8.84985451830868</v>
      </c>
    </row>
    <row r="26" spans="1:34" ht="15" customHeight="1" outlineLevel="1">
      <c r="A26" s="7"/>
      <c r="B26" s="8"/>
      <c r="C26" s="9" t="s">
        <v>41</v>
      </c>
      <c r="D26" s="13" t="s">
        <v>42</v>
      </c>
      <c r="E26" s="13" t="s">
        <v>35</v>
      </c>
      <c r="F26" s="8"/>
      <c r="G26" s="8"/>
      <c r="H26" s="8"/>
      <c r="I26" s="8"/>
      <c r="J26" s="8"/>
      <c r="K26" s="8"/>
      <c r="L26" s="8"/>
      <c r="M26" s="15"/>
      <c r="N26" s="17">
        <f>SUM(N27:N31)</f>
        <v>1613126</v>
      </c>
      <c r="O26" s="17">
        <f aca="true" t="shared" si="8" ref="O26:AB26">SUM(O27:O31)</f>
        <v>0</v>
      </c>
      <c r="P26" s="17">
        <f t="shared" si="8"/>
        <v>0</v>
      </c>
      <c r="Q26" s="17">
        <f t="shared" si="8"/>
        <v>0</v>
      </c>
      <c r="R26" s="17">
        <f t="shared" si="8"/>
        <v>0</v>
      </c>
      <c r="S26" s="17">
        <f t="shared" si="8"/>
        <v>0</v>
      </c>
      <c r="T26" s="17">
        <f t="shared" si="8"/>
        <v>0</v>
      </c>
      <c r="U26" s="17">
        <f t="shared" si="8"/>
        <v>0</v>
      </c>
      <c r="V26" s="17">
        <f t="shared" si="8"/>
        <v>0</v>
      </c>
      <c r="W26" s="17">
        <f t="shared" si="8"/>
        <v>0</v>
      </c>
      <c r="X26" s="17">
        <f t="shared" si="8"/>
        <v>0</v>
      </c>
      <c r="Y26" s="17">
        <f t="shared" si="8"/>
        <v>0</v>
      </c>
      <c r="Z26" s="17">
        <f t="shared" si="8"/>
        <v>0</v>
      </c>
      <c r="AA26" s="17">
        <f t="shared" si="8"/>
        <v>0</v>
      </c>
      <c r="AB26" s="17">
        <f t="shared" si="8"/>
        <v>311909.74</v>
      </c>
      <c r="AC26" s="17">
        <f>SUM(AC27:AC31)</f>
        <v>695240.22</v>
      </c>
      <c r="AD26" s="17"/>
      <c r="AE26" s="19">
        <f t="shared" si="7"/>
        <v>0.4309894081429473</v>
      </c>
      <c r="AF26" s="32"/>
      <c r="AG26" s="17">
        <f>SUM(AG27:AG31)</f>
        <v>658918.98</v>
      </c>
      <c r="AH26" s="35">
        <f t="shared" si="2"/>
        <v>1.0551224674086639</v>
      </c>
    </row>
    <row r="27" spans="1:34" ht="78.75" customHeight="1" outlineLevel="1">
      <c r="A27" s="7"/>
      <c r="B27" s="8"/>
      <c r="C27" s="22" t="s">
        <v>77</v>
      </c>
      <c r="D27" s="8" t="s">
        <v>73</v>
      </c>
      <c r="E27" s="23" t="s">
        <v>74</v>
      </c>
      <c r="F27" s="24"/>
      <c r="G27" s="24"/>
      <c r="H27" s="24"/>
      <c r="I27" s="24"/>
      <c r="J27" s="24"/>
      <c r="K27" s="24"/>
      <c r="L27" s="24"/>
      <c r="M27" s="24"/>
      <c r="N27" s="25">
        <v>60000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6">
        <v>31731</v>
      </c>
      <c r="AD27" s="24"/>
      <c r="AE27" s="16">
        <f t="shared" si="7"/>
        <v>0.52885</v>
      </c>
      <c r="AF27" s="32"/>
      <c r="AG27" s="26">
        <v>0</v>
      </c>
      <c r="AH27" s="35">
        <v>0</v>
      </c>
    </row>
    <row r="28" spans="1:34" ht="80.25" customHeight="1" outlineLevel="1">
      <c r="A28" s="7"/>
      <c r="B28" s="8"/>
      <c r="C28" s="22" t="s">
        <v>78</v>
      </c>
      <c r="D28" s="8" t="s">
        <v>22</v>
      </c>
      <c r="E28" s="8" t="s">
        <v>64</v>
      </c>
      <c r="F28" s="8"/>
      <c r="G28" s="8"/>
      <c r="H28" s="8"/>
      <c r="I28" s="8"/>
      <c r="J28" s="8"/>
      <c r="K28" s="8"/>
      <c r="L28" s="8"/>
      <c r="M28" s="15">
        <v>0</v>
      </c>
      <c r="N28" s="15">
        <v>15000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101292.2</v>
      </c>
      <c r="AC28" s="15">
        <v>0</v>
      </c>
      <c r="AD28" s="15">
        <v>101292.2</v>
      </c>
      <c r="AE28" s="16">
        <f t="shared" si="7"/>
        <v>0</v>
      </c>
      <c r="AF28" s="32">
        <v>0</v>
      </c>
      <c r="AG28" s="15">
        <v>0</v>
      </c>
      <c r="AH28" s="35">
        <v>0</v>
      </c>
    </row>
    <row r="29" spans="1:34" ht="46.5" customHeight="1" outlineLevel="1">
      <c r="A29" s="7"/>
      <c r="B29" s="8"/>
      <c r="C29" s="6" t="s">
        <v>79</v>
      </c>
      <c r="D29" s="8" t="s">
        <v>22</v>
      </c>
      <c r="E29" s="8" t="s">
        <v>65</v>
      </c>
      <c r="F29" s="8"/>
      <c r="G29" s="8"/>
      <c r="H29" s="8"/>
      <c r="I29" s="8"/>
      <c r="J29" s="8"/>
      <c r="K29" s="8"/>
      <c r="L29" s="8"/>
      <c r="M29" s="15"/>
      <c r="N29" s="15">
        <v>7000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>
        <v>0</v>
      </c>
      <c r="AD29" s="15"/>
      <c r="AE29" s="16">
        <f t="shared" si="7"/>
        <v>0</v>
      </c>
      <c r="AF29" s="32"/>
      <c r="AG29" s="15">
        <v>0</v>
      </c>
      <c r="AH29" s="35">
        <v>0</v>
      </c>
    </row>
    <row r="30" spans="1:34" ht="22.5" customHeight="1" outlineLevel="1">
      <c r="A30" s="7"/>
      <c r="B30" s="8"/>
      <c r="C30" s="6" t="s">
        <v>48</v>
      </c>
      <c r="D30" s="8" t="s">
        <v>22</v>
      </c>
      <c r="E30" s="8" t="s">
        <v>23</v>
      </c>
      <c r="F30" s="8"/>
      <c r="G30" s="8"/>
      <c r="H30" s="8"/>
      <c r="I30" s="8"/>
      <c r="J30" s="8"/>
      <c r="K30" s="8"/>
      <c r="L30" s="8"/>
      <c r="M30" s="15">
        <v>0</v>
      </c>
      <c r="N30" s="15">
        <v>639700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22242.5</v>
      </c>
      <c r="AC30" s="15">
        <v>202206.93</v>
      </c>
      <c r="AD30" s="15">
        <v>22242.5</v>
      </c>
      <c r="AE30" s="16">
        <f t="shared" si="7"/>
        <v>0.3160964983586056</v>
      </c>
      <c r="AF30" s="32">
        <v>0</v>
      </c>
      <c r="AG30" s="15">
        <v>160429.65</v>
      </c>
      <c r="AH30" s="35">
        <f t="shared" si="2"/>
        <v>1.260408721205837</v>
      </c>
    </row>
    <row r="31" spans="1:34" ht="26.25" customHeight="1" outlineLevel="1">
      <c r="A31" s="7"/>
      <c r="B31" s="8"/>
      <c r="C31" s="6" t="s">
        <v>49</v>
      </c>
      <c r="D31" s="8" t="s">
        <v>22</v>
      </c>
      <c r="E31" s="8" t="s">
        <v>24</v>
      </c>
      <c r="F31" s="8"/>
      <c r="G31" s="8"/>
      <c r="H31" s="8"/>
      <c r="I31" s="8"/>
      <c r="J31" s="8"/>
      <c r="K31" s="8"/>
      <c r="L31" s="8"/>
      <c r="M31" s="15">
        <v>0</v>
      </c>
      <c r="N31" s="15">
        <v>891426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188375.04</v>
      </c>
      <c r="AC31" s="15">
        <v>461302.29</v>
      </c>
      <c r="AD31" s="15">
        <v>187907.02</v>
      </c>
      <c r="AE31" s="16">
        <f t="shared" si="7"/>
        <v>0.5174880360231808</v>
      </c>
      <c r="AF31" s="32">
        <v>0</v>
      </c>
      <c r="AG31" s="15">
        <v>498489.33</v>
      </c>
      <c r="AH31" s="35">
        <f t="shared" si="2"/>
        <v>0.925400529636211</v>
      </c>
    </row>
    <row r="32" spans="1:34" ht="26.25" customHeight="1" outlineLevel="1">
      <c r="A32" s="7"/>
      <c r="B32" s="8"/>
      <c r="C32" s="9" t="s">
        <v>86</v>
      </c>
      <c r="D32" s="28" t="s">
        <v>87</v>
      </c>
      <c r="E32" s="28"/>
      <c r="F32" s="28"/>
      <c r="G32" s="28"/>
      <c r="H32" s="28"/>
      <c r="I32" s="28"/>
      <c r="J32" s="28"/>
      <c r="K32" s="28"/>
      <c r="L32" s="28"/>
      <c r="M32" s="17"/>
      <c r="N32" s="17">
        <f>SUM(N33)</f>
        <v>15000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>
        <f>SUM(AC33)</f>
        <v>0</v>
      </c>
      <c r="AD32" s="17"/>
      <c r="AE32" s="19"/>
      <c r="AF32" s="36"/>
      <c r="AG32" s="17">
        <v>0</v>
      </c>
      <c r="AH32" s="35"/>
    </row>
    <row r="33" spans="1:34" ht="60.75" customHeight="1" outlineLevel="1">
      <c r="A33" s="7"/>
      <c r="B33" s="8"/>
      <c r="C33" s="6" t="s">
        <v>89</v>
      </c>
      <c r="D33" s="8" t="s">
        <v>90</v>
      </c>
      <c r="E33" s="8" t="s">
        <v>91</v>
      </c>
      <c r="F33" s="8"/>
      <c r="G33" s="8"/>
      <c r="H33" s="8"/>
      <c r="I33" s="8"/>
      <c r="J33" s="8"/>
      <c r="K33" s="8"/>
      <c r="L33" s="8"/>
      <c r="M33" s="15"/>
      <c r="N33" s="15">
        <v>15000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>
        <v>0</v>
      </c>
      <c r="AD33" s="15"/>
      <c r="AE33" s="16"/>
      <c r="AF33" s="32"/>
      <c r="AG33" s="15">
        <v>0</v>
      </c>
      <c r="AH33" s="35"/>
    </row>
    <row r="34" spans="1:34" ht="15" customHeight="1" outlineLevel="1">
      <c r="A34" s="7"/>
      <c r="B34" s="8"/>
      <c r="C34" s="9" t="s">
        <v>43</v>
      </c>
      <c r="D34" s="13" t="s">
        <v>88</v>
      </c>
      <c r="E34" s="13" t="s">
        <v>35</v>
      </c>
      <c r="F34" s="8"/>
      <c r="G34" s="8"/>
      <c r="H34" s="8"/>
      <c r="I34" s="8"/>
      <c r="J34" s="8"/>
      <c r="K34" s="8"/>
      <c r="L34" s="8"/>
      <c r="M34" s="15"/>
      <c r="N34" s="17">
        <f>SUM(N35:N37)</f>
        <v>4458772</v>
      </c>
      <c r="O34" s="17">
        <f aca="true" t="shared" si="9" ref="O34:AB34">SUM(O35:O37)</f>
        <v>0</v>
      </c>
      <c r="P34" s="17">
        <f t="shared" si="9"/>
        <v>0</v>
      </c>
      <c r="Q34" s="17">
        <f t="shared" si="9"/>
        <v>0</v>
      </c>
      <c r="R34" s="17">
        <f t="shared" si="9"/>
        <v>0</v>
      </c>
      <c r="S34" s="17">
        <f t="shared" si="9"/>
        <v>0</v>
      </c>
      <c r="T34" s="17">
        <f t="shared" si="9"/>
        <v>0</v>
      </c>
      <c r="U34" s="17">
        <f t="shared" si="9"/>
        <v>0</v>
      </c>
      <c r="V34" s="17">
        <f t="shared" si="9"/>
        <v>0</v>
      </c>
      <c r="W34" s="17">
        <f t="shared" si="9"/>
        <v>0</v>
      </c>
      <c r="X34" s="17">
        <f t="shared" si="9"/>
        <v>0</v>
      </c>
      <c r="Y34" s="17">
        <f t="shared" si="9"/>
        <v>0</v>
      </c>
      <c r="Z34" s="17">
        <f t="shared" si="9"/>
        <v>0</v>
      </c>
      <c r="AA34" s="17">
        <f t="shared" si="9"/>
        <v>0</v>
      </c>
      <c r="AB34" s="17">
        <f t="shared" si="9"/>
        <v>1796276</v>
      </c>
      <c r="AC34" s="17">
        <f>SUM(AC35,AC36,AC37)</f>
        <v>2276890.5</v>
      </c>
      <c r="AD34" s="17"/>
      <c r="AE34" s="16">
        <f aca="true" t="shared" si="10" ref="AE34:AE41">SUM(AC34/N34)</f>
        <v>0.5106541666629287</v>
      </c>
      <c r="AF34" s="32"/>
      <c r="AG34" s="17">
        <f>SUM(AG35,,AG36,AG37)</f>
        <v>2254211</v>
      </c>
      <c r="AH34" s="35">
        <f t="shared" si="2"/>
        <v>1.0100609481543654</v>
      </c>
    </row>
    <row r="35" spans="1:34" ht="32.25" customHeight="1" outlineLevel="1">
      <c r="A35" s="7"/>
      <c r="B35" s="8"/>
      <c r="C35" s="6" t="s">
        <v>47</v>
      </c>
      <c r="D35" s="8" t="s">
        <v>25</v>
      </c>
      <c r="E35" s="8" t="s">
        <v>26</v>
      </c>
      <c r="F35" s="8"/>
      <c r="G35" s="8"/>
      <c r="H35" s="8"/>
      <c r="I35" s="8"/>
      <c r="J35" s="8"/>
      <c r="K35" s="8"/>
      <c r="L35" s="8"/>
      <c r="M35" s="15">
        <v>0</v>
      </c>
      <c r="N35" s="15">
        <v>3645230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1647802</v>
      </c>
      <c r="AC35" s="15">
        <v>1866092</v>
      </c>
      <c r="AD35" s="15">
        <v>1647802</v>
      </c>
      <c r="AE35" s="16">
        <f t="shared" si="10"/>
        <v>0.5119270937636309</v>
      </c>
      <c r="AF35" s="32">
        <v>0</v>
      </c>
      <c r="AG35" s="15">
        <v>1772754</v>
      </c>
      <c r="AH35" s="35">
        <f t="shared" si="2"/>
        <v>1.052651411306927</v>
      </c>
    </row>
    <row r="36" spans="1:34" ht="85.5" customHeight="1" outlineLevel="1">
      <c r="A36" s="7"/>
      <c r="B36" s="8"/>
      <c r="C36" s="6" t="s">
        <v>81</v>
      </c>
      <c r="D36" s="8" t="s">
        <v>25</v>
      </c>
      <c r="E36" s="8" t="s">
        <v>27</v>
      </c>
      <c r="F36" s="8"/>
      <c r="G36" s="8"/>
      <c r="H36" s="8"/>
      <c r="I36" s="8"/>
      <c r="J36" s="8"/>
      <c r="K36" s="8"/>
      <c r="L36" s="8"/>
      <c r="M36" s="15">
        <v>0</v>
      </c>
      <c r="N36" s="15">
        <v>805487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90374</v>
      </c>
      <c r="AC36" s="15">
        <v>402743.5</v>
      </c>
      <c r="AD36" s="15">
        <v>90374</v>
      </c>
      <c r="AE36" s="16">
        <f t="shared" si="10"/>
        <v>0.5</v>
      </c>
      <c r="AF36" s="32">
        <v>0</v>
      </c>
      <c r="AG36" s="15">
        <v>472016</v>
      </c>
      <c r="AH36" s="35">
        <f t="shared" si="2"/>
        <v>0.8532412036880106</v>
      </c>
    </row>
    <row r="37" spans="1:34" ht="77.25" customHeight="1" outlineLevel="1">
      <c r="A37" s="7"/>
      <c r="B37" s="8"/>
      <c r="C37" s="6" t="s">
        <v>82</v>
      </c>
      <c r="D37" s="8" t="s">
        <v>25</v>
      </c>
      <c r="E37" s="8" t="s">
        <v>80</v>
      </c>
      <c r="F37" s="8"/>
      <c r="G37" s="8"/>
      <c r="H37" s="8"/>
      <c r="I37" s="8"/>
      <c r="J37" s="8"/>
      <c r="K37" s="8"/>
      <c r="L37" s="8"/>
      <c r="M37" s="15">
        <v>0</v>
      </c>
      <c r="N37" s="15">
        <v>8055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58100</v>
      </c>
      <c r="AC37" s="15">
        <v>8055</v>
      </c>
      <c r="AD37" s="15">
        <v>58100</v>
      </c>
      <c r="AE37" s="16">
        <f t="shared" si="10"/>
        <v>1</v>
      </c>
      <c r="AF37" s="32">
        <v>0</v>
      </c>
      <c r="AG37" s="15">
        <v>9441</v>
      </c>
      <c r="AH37" s="35">
        <f t="shared" si="2"/>
        <v>0.8531935176358436</v>
      </c>
    </row>
    <row r="38" spans="1:34" ht="15" customHeight="1" outlineLevel="1">
      <c r="A38" s="7"/>
      <c r="B38" s="8"/>
      <c r="C38" s="9" t="s">
        <v>44</v>
      </c>
      <c r="D38" s="13" t="s">
        <v>45</v>
      </c>
      <c r="E38" s="13" t="s">
        <v>35</v>
      </c>
      <c r="F38" s="8"/>
      <c r="G38" s="8"/>
      <c r="H38" s="8"/>
      <c r="I38" s="8"/>
      <c r="J38" s="8"/>
      <c r="K38" s="8"/>
      <c r="L38" s="8"/>
      <c r="M38" s="15"/>
      <c r="N38" s="17">
        <f>SUM(N39:N39)</f>
        <v>271844</v>
      </c>
      <c r="O38" s="17">
        <f aca="true" t="shared" si="11" ref="O38:AC38">SUM(O39:O39)</f>
        <v>0</v>
      </c>
      <c r="P38" s="17">
        <f t="shared" si="11"/>
        <v>0</v>
      </c>
      <c r="Q38" s="17">
        <f t="shared" si="11"/>
        <v>0</v>
      </c>
      <c r="R38" s="17">
        <f t="shared" si="11"/>
        <v>0</v>
      </c>
      <c r="S38" s="17">
        <f t="shared" si="11"/>
        <v>0</v>
      </c>
      <c r="T38" s="17">
        <f t="shared" si="11"/>
        <v>0</v>
      </c>
      <c r="U38" s="17">
        <f t="shared" si="11"/>
        <v>0</v>
      </c>
      <c r="V38" s="17">
        <f t="shared" si="11"/>
        <v>0</v>
      </c>
      <c r="W38" s="17">
        <f t="shared" si="11"/>
        <v>0</v>
      </c>
      <c r="X38" s="17">
        <f t="shared" si="11"/>
        <v>0</v>
      </c>
      <c r="Y38" s="17">
        <f t="shared" si="11"/>
        <v>0</v>
      </c>
      <c r="Z38" s="17">
        <f t="shared" si="11"/>
        <v>0</v>
      </c>
      <c r="AA38" s="17">
        <f t="shared" si="11"/>
        <v>0</v>
      </c>
      <c r="AB38" s="17">
        <f t="shared" si="11"/>
        <v>92479.3</v>
      </c>
      <c r="AC38" s="17">
        <f t="shared" si="11"/>
        <v>135921.66</v>
      </c>
      <c r="AD38" s="17"/>
      <c r="AE38" s="16">
        <f t="shared" si="10"/>
        <v>0.49999874928267685</v>
      </c>
      <c r="AF38" s="32"/>
      <c r="AG38" s="17">
        <f>SUM(AG39:AG39)</f>
        <v>131763.42</v>
      </c>
      <c r="AH38" s="35">
        <f t="shared" si="2"/>
        <v>1.0315583794045418</v>
      </c>
    </row>
    <row r="39" spans="1:34" ht="18.75" customHeight="1" outlineLevel="1">
      <c r="A39" s="7"/>
      <c r="B39" s="8"/>
      <c r="C39" s="6" t="s">
        <v>46</v>
      </c>
      <c r="D39" s="8" t="s">
        <v>28</v>
      </c>
      <c r="E39" s="8" t="s">
        <v>29</v>
      </c>
      <c r="F39" s="8"/>
      <c r="G39" s="8"/>
      <c r="H39" s="8"/>
      <c r="I39" s="8"/>
      <c r="J39" s="8"/>
      <c r="K39" s="8"/>
      <c r="L39" s="8"/>
      <c r="M39" s="15">
        <v>0</v>
      </c>
      <c r="N39" s="15">
        <v>271844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92479.3</v>
      </c>
      <c r="AC39" s="15">
        <v>135921.66</v>
      </c>
      <c r="AD39" s="15">
        <v>77124.53</v>
      </c>
      <c r="AE39" s="16">
        <f t="shared" si="10"/>
        <v>0.49999874928267685</v>
      </c>
      <c r="AF39" s="32">
        <v>0</v>
      </c>
      <c r="AG39" s="15">
        <v>131763.42</v>
      </c>
      <c r="AH39" s="35">
        <f t="shared" si="2"/>
        <v>1.0315583794045418</v>
      </c>
    </row>
    <row r="40" spans="1:34" ht="30.75" customHeight="1" outlineLevel="1">
      <c r="A40" s="7"/>
      <c r="B40" s="27"/>
      <c r="C40" s="9" t="s">
        <v>67</v>
      </c>
      <c r="D40" s="13" t="s">
        <v>66</v>
      </c>
      <c r="E40" s="13" t="s">
        <v>35</v>
      </c>
      <c r="F40" s="28"/>
      <c r="G40" s="28"/>
      <c r="H40" s="28"/>
      <c r="I40" s="28"/>
      <c r="J40" s="28"/>
      <c r="K40" s="28"/>
      <c r="L40" s="28"/>
      <c r="M40" s="17"/>
      <c r="N40" s="17">
        <f>SUM(N41)</f>
        <v>5000</v>
      </c>
      <c r="O40" s="17">
        <f aca="true" t="shared" si="12" ref="O40:AC40">SUM(O41)</f>
        <v>0</v>
      </c>
      <c r="P40" s="17">
        <f t="shared" si="12"/>
        <v>0</v>
      </c>
      <c r="Q40" s="17">
        <f t="shared" si="12"/>
        <v>0</v>
      </c>
      <c r="R40" s="17">
        <f t="shared" si="12"/>
        <v>0</v>
      </c>
      <c r="S40" s="17">
        <f t="shared" si="12"/>
        <v>0</v>
      </c>
      <c r="T40" s="17">
        <f t="shared" si="12"/>
        <v>0</v>
      </c>
      <c r="U40" s="17">
        <f t="shared" si="12"/>
        <v>0</v>
      </c>
      <c r="V40" s="17">
        <f t="shared" si="12"/>
        <v>0</v>
      </c>
      <c r="W40" s="17">
        <f t="shared" si="12"/>
        <v>0</v>
      </c>
      <c r="X40" s="17">
        <f t="shared" si="12"/>
        <v>0</v>
      </c>
      <c r="Y40" s="17">
        <f t="shared" si="12"/>
        <v>0</v>
      </c>
      <c r="Z40" s="17">
        <f t="shared" si="12"/>
        <v>0</v>
      </c>
      <c r="AA40" s="17">
        <f t="shared" si="12"/>
        <v>0</v>
      </c>
      <c r="AB40" s="17">
        <f t="shared" si="12"/>
        <v>0</v>
      </c>
      <c r="AC40" s="17">
        <f t="shared" si="12"/>
        <v>0</v>
      </c>
      <c r="AD40" s="17"/>
      <c r="AE40" s="16">
        <f t="shared" si="10"/>
        <v>0</v>
      </c>
      <c r="AF40" s="32"/>
      <c r="AG40" s="17">
        <f>SUM(AG41)</f>
        <v>8000</v>
      </c>
      <c r="AH40" s="35">
        <f t="shared" si="2"/>
        <v>0</v>
      </c>
    </row>
    <row r="41" spans="1:34" ht="30.75" customHeight="1" outlineLevel="1">
      <c r="A41" s="7"/>
      <c r="B41" s="27"/>
      <c r="C41" s="6" t="s">
        <v>68</v>
      </c>
      <c r="D41" s="21" t="s">
        <v>69</v>
      </c>
      <c r="E41" s="8" t="s">
        <v>70</v>
      </c>
      <c r="F41" s="8"/>
      <c r="G41" s="8"/>
      <c r="H41" s="8"/>
      <c r="I41" s="8"/>
      <c r="J41" s="8"/>
      <c r="K41" s="8"/>
      <c r="L41" s="8"/>
      <c r="M41" s="15"/>
      <c r="N41" s="15">
        <v>5000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>
        <v>0</v>
      </c>
      <c r="AD41" s="15"/>
      <c r="AE41" s="16">
        <f t="shared" si="10"/>
        <v>0</v>
      </c>
      <c r="AF41" s="32"/>
      <c r="AG41" s="15">
        <v>8000</v>
      </c>
      <c r="AH41" s="35">
        <f t="shared" si="2"/>
        <v>0</v>
      </c>
    </row>
    <row r="42" spans="1:3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 t="s">
        <v>1</v>
      </c>
      <c r="X42" s="1"/>
      <c r="Y42" s="1"/>
      <c r="Z42" s="1"/>
      <c r="AA42" s="1"/>
      <c r="AB42" s="1" t="s">
        <v>1</v>
      </c>
      <c r="AC42" s="1"/>
      <c r="AD42" s="1" t="s">
        <v>1</v>
      </c>
      <c r="AE42" s="1"/>
      <c r="AF42" s="1"/>
    </row>
    <row r="43" spans="1:32" ht="1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29"/>
      <c r="AD43" s="29"/>
      <c r="AE43" s="29"/>
      <c r="AF43" s="29"/>
    </row>
  </sheetData>
  <sheetProtection/>
  <mergeCells count="4">
    <mergeCell ref="A1:N1"/>
    <mergeCell ref="A2:AE2"/>
    <mergeCell ref="A4:AF4"/>
    <mergeCell ref="A43:AB43"/>
  </mergeCells>
  <printOptions/>
  <pageMargins left="0.7874015748031497" right="0.1968503937007874" top="0.3937007874015748" bottom="0.3937007874015748" header="0.3937007874015748" footer="0.3937007874015748"/>
  <pageSetup errors="blank" fitToHeight="20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adm\Оля</dc:creator>
  <cp:keywords/>
  <dc:description/>
  <cp:lastModifiedBy>admporzdni</cp:lastModifiedBy>
  <cp:lastPrinted>2021-04-02T09:08:45Z</cp:lastPrinted>
  <dcterms:created xsi:type="dcterms:W3CDTF">2016-07-26T12:06:35Z</dcterms:created>
  <dcterms:modified xsi:type="dcterms:W3CDTF">2021-07-02T09:02:30Z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c:\Temp\BudgetSmart16\ReportManager\sqr_info_isp_budg_2016_3.xls</vt:lpwstr>
  </property>
</Properties>
</file>